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\"/>
    </mc:Choice>
  </mc:AlternateContent>
  <bookViews>
    <workbookView xWindow="0" yWindow="0" windowWidth="27885" windowHeight="11955"/>
  </bookViews>
  <sheets>
    <sheet name="ОВЗ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3" l="1"/>
  <c r="W28" i="3" s="1"/>
  <c r="E28" i="3"/>
  <c r="D28" i="3"/>
  <c r="F28" i="3" l="1"/>
  <c r="X28" i="3"/>
  <c r="Y28" i="3"/>
  <c r="V70" i="3"/>
  <c r="E70" i="3"/>
  <c r="D70" i="3"/>
  <c r="V30" i="3"/>
  <c r="E30" i="3"/>
  <c r="D30" i="3"/>
  <c r="F30" i="3" l="1"/>
  <c r="F70" i="3"/>
  <c r="X70" i="3"/>
  <c r="W70" i="3"/>
  <c r="Y70" i="3" s="1"/>
  <c r="W30" i="3"/>
  <c r="Y30" i="3" s="1"/>
  <c r="X30" i="3"/>
  <c r="D68" i="3" l="1"/>
  <c r="E68" i="3"/>
  <c r="W68" i="3"/>
  <c r="Y68" i="3" s="1"/>
  <c r="X68" i="3"/>
  <c r="F68" i="3" l="1"/>
  <c r="V35" i="3" l="1"/>
  <c r="W112" i="3"/>
  <c r="X112" i="3"/>
  <c r="W113" i="3"/>
  <c r="X113" i="3"/>
  <c r="W114" i="3"/>
  <c r="X114" i="3"/>
  <c r="W115" i="3"/>
  <c r="X115" i="3"/>
  <c r="W116" i="3"/>
  <c r="X116" i="3"/>
  <c r="Y116" i="3"/>
  <c r="W117" i="3"/>
  <c r="X117" i="3"/>
  <c r="X111" i="3"/>
  <c r="W111" i="3"/>
  <c r="X103" i="3"/>
  <c r="W103" i="3"/>
  <c r="X102" i="3"/>
  <c r="W102" i="3"/>
  <c r="X93" i="3"/>
  <c r="W93" i="3"/>
  <c r="X90" i="3"/>
  <c r="W90" i="3"/>
  <c r="Y90" i="3" s="1"/>
  <c r="X80" i="3"/>
  <c r="W80" i="3"/>
  <c r="Y80" i="3" s="1"/>
  <c r="X79" i="3"/>
  <c r="W79" i="3"/>
  <c r="X59" i="3"/>
  <c r="W59" i="3"/>
  <c r="X58" i="3"/>
  <c r="W58" i="3"/>
  <c r="X40" i="3"/>
  <c r="W40" i="3"/>
  <c r="Y40" i="3" s="1"/>
  <c r="X39" i="3"/>
  <c r="W39" i="3"/>
  <c r="Y39" i="3" s="1"/>
  <c r="X38" i="3"/>
  <c r="W38" i="3"/>
  <c r="Y38" i="3" s="1"/>
  <c r="X35" i="3"/>
  <c r="W35" i="3"/>
  <c r="X19" i="3"/>
  <c r="W19" i="3"/>
  <c r="Y19" i="3" s="1"/>
  <c r="X18" i="3"/>
  <c r="W18" i="3"/>
  <c r="Y18" i="3" s="1"/>
  <c r="X6" i="3"/>
  <c r="W6" i="3"/>
  <c r="Y6" i="3" s="1"/>
  <c r="Y79" i="3" l="1"/>
  <c r="Y112" i="3"/>
  <c r="Y93" i="3"/>
  <c r="Y103" i="3"/>
  <c r="Y115" i="3"/>
  <c r="Y59" i="3"/>
  <c r="Y111" i="3"/>
  <c r="Y113" i="3"/>
  <c r="Y35" i="3"/>
  <c r="Y58" i="3"/>
  <c r="Y102" i="3"/>
  <c r="Y117" i="3"/>
  <c r="Y114" i="3"/>
  <c r="D97" i="3" l="1"/>
  <c r="E97" i="3"/>
  <c r="D98" i="3"/>
  <c r="E98" i="3"/>
  <c r="D99" i="3"/>
  <c r="E99" i="3"/>
  <c r="D100" i="3"/>
  <c r="E100" i="3"/>
  <c r="D101" i="3"/>
  <c r="E101" i="3"/>
  <c r="F101" i="3"/>
  <c r="D102" i="3"/>
  <c r="F102" i="3" s="1"/>
  <c r="E102" i="3"/>
  <c r="D103" i="3"/>
  <c r="E103" i="3"/>
  <c r="D90" i="3"/>
  <c r="F90" i="3" s="1"/>
  <c r="E90" i="3"/>
  <c r="D93" i="3"/>
  <c r="E93" i="3"/>
  <c r="D75" i="3"/>
  <c r="E75" i="3"/>
  <c r="D76" i="3"/>
  <c r="E76" i="3"/>
  <c r="D77" i="3"/>
  <c r="E77" i="3"/>
  <c r="D78" i="3"/>
  <c r="F78" i="3" s="1"/>
  <c r="E78" i="3"/>
  <c r="D79" i="3"/>
  <c r="E79" i="3"/>
  <c r="F79" i="3"/>
  <c r="D80" i="3"/>
  <c r="E80" i="3"/>
  <c r="D81" i="3"/>
  <c r="E81" i="3"/>
  <c r="D69" i="3"/>
  <c r="E69" i="3"/>
  <c r="D71" i="3"/>
  <c r="E71" i="3"/>
  <c r="D54" i="3"/>
  <c r="E54" i="3"/>
  <c r="D55" i="3"/>
  <c r="E55" i="3"/>
  <c r="D56" i="3"/>
  <c r="E56" i="3"/>
  <c r="D57" i="3"/>
  <c r="E57" i="3"/>
  <c r="D58" i="3"/>
  <c r="E58" i="3"/>
  <c r="D59" i="3"/>
  <c r="E59" i="3"/>
  <c r="D49" i="3"/>
  <c r="E49" i="3"/>
  <c r="D50" i="3"/>
  <c r="E50" i="3"/>
  <c r="D34" i="3"/>
  <c r="E34" i="3"/>
  <c r="D35" i="3"/>
  <c r="E35" i="3"/>
  <c r="D36" i="3"/>
  <c r="E36" i="3"/>
  <c r="D37" i="3"/>
  <c r="E37" i="3"/>
  <c r="D38" i="3"/>
  <c r="E38" i="3"/>
  <c r="F38" i="3"/>
  <c r="D39" i="3"/>
  <c r="F39" i="3" s="1"/>
  <c r="E39" i="3"/>
  <c r="D40" i="3"/>
  <c r="E40" i="3"/>
  <c r="D29" i="3"/>
  <c r="F29" i="3" s="1"/>
  <c r="E29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6" i="3"/>
  <c r="F6" i="3" s="1"/>
  <c r="E6" i="3"/>
  <c r="D7" i="3"/>
  <c r="E7" i="3"/>
  <c r="D8" i="3"/>
  <c r="F8" i="3" s="1"/>
  <c r="E8" i="3"/>
  <c r="D9" i="3"/>
  <c r="E9" i="3"/>
  <c r="F9" i="3"/>
  <c r="F93" i="3" l="1"/>
  <c r="F100" i="3"/>
  <c r="F36" i="3"/>
  <c r="F34" i="3"/>
  <c r="F49" i="3"/>
  <c r="F58" i="3"/>
  <c r="F56" i="3"/>
  <c r="F54" i="3"/>
  <c r="F69" i="3"/>
  <c r="F80" i="3"/>
  <c r="F77" i="3"/>
  <c r="F75" i="3"/>
  <c r="F99" i="3"/>
  <c r="F97" i="3"/>
  <c r="F37" i="3"/>
  <c r="F57" i="3"/>
  <c r="F59" i="3"/>
  <c r="F17" i="3"/>
  <c r="F15" i="3"/>
  <c r="F13" i="3"/>
  <c r="F19" i="3"/>
  <c r="F16" i="3"/>
  <c r="F40" i="3"/>
  <c r="F35" i="3"/>
  <c r="F55" i="3"/>
  <c r="F103" i="3"/>
  <c r="F7" i="3"/>
  <c r="F14" i="3"/>
  <c r="F50" i="3"/>
  <c r="F71" i="3"/>
  <c r="F81" i="3"/>
  <c r="F76" i="3"/>
  <c r="F18" i="3"/>
  <c r="F98" i="3"/>
  <c r="V99" i="3"/>
  <c r="V98" i="3"/>
  <c r="V100" i="3"/>
  <c r="V101" i="3"/>
  <c r="V97" i="3"/>
  <c r="V77" i="3"/>
  <c r="V76" i="3"/>
  <c r="V78" i="3"/>
  <c r="V81" i="3"/>
  <c r="V75" i="3"/>
  <c r="V69" i="3"/>
  <c r="V56" i="3"/>
  <c r="V55" i="3"/>
  <c r="V57" i="3"/>
  <c r="V54" i="3"/>
  <c r="V49" i="3"/>
  <c r="V50" i="3"/>
  <c r="V36" i="3"/>
  <c r="V37" i="3"/>
  <c r="V34" i="3"/>
  <c r="V29" i="3"/>
  <c r="V31" i="3" s="1"/>
  <c r="V16" i="3"/>
  <c r="V15" i="3"/>
  <c r="V14" i="3"/>
  <c r="V17" i="3"/>
  <c r="V13" i="3"/>
  <c r="V9" i="3"/>
  <c r="V8" i="3"/>
  <c r="V7" i="3"/>
  <c r="V118" i="3"/>
  <c r="C104" i="3"/>
  <c r="C92" i="3"/>
  <c r="V92" i="3" s="1"/>
  <c r="C91" i="3"/>
  <c r="C82" i="3"/>
  <c r="C72" i="3"/>
  <c r="C60" i="3"/>
  <c r="C51" i="3"/>
  <c r="C41" i="3"/>
  <c r="C31" i="3"/>
  <c r="C20" i="3"/>
  <c r="C10" i="3"/>
  <c r="W57" i="3" l="1"/>
  <c r="X57" i="3"/>
  <c r="X75" i="3"/>
  <c r="W75" i="3"/>
  <c r="E82" i="3"/>
  <c r="D82" i="3"/>
  <c r="W29" i="3"/>
  <c r="X29" i="3"/>
  <c r="X55" i="3"/>
  <c r="W55" i="3"/>
  <c r="X92" i="3"/>
  <c r="W92" i="3"/>
  <c r="Y92" i="3" s="1"/>
  <c r="E20" i="3"/>
  <c r="D20" i="3"/>
  <c r="E60" i="3"/>
  <c r="D60" i="3"/>
  <c r="C94" i="3"/>
  <c r="E91" i="3"/>
  <c r="D91" i="3"/>
  <c r="F91" i="3" s="1"/>
  <c r="W118" i="3"/>
  <c r="Y118" i="3" s="1"/>
  <c r="X118" i="3"/>
  <c r="V10" i="3"/>
  <c r="X9" i="3"/>
  <c r="W9" i="3"/>
  <c r="W15" i="3"/>
  <c r="X15" i="3"/>
  <c r="W34" i="3"/>
  <c r="X34" i="3"/>
  <c r="W49" i="3"/>
  <c r="X49" i="3"/>
  <c r="X56" i="3"/>
  <c r="W56" i="3"/>
  <c r="W78" i="3"/>
  <c r="X78" i="3"/>
  <c r="V91" i="3"/>
  <c r="X98" i="3"/>
  <c r="W98" i="3"/>
  <c r="E41" i="3"/>
  <c r="D41" i="3"/>
  <c r="E104" i="3"/>
  <c r="D104" i="3"/>
  <c r="X7" i="3"/>
  <c r="W7" i="3"/>
  <c r="V20" i="3"/>
  <c r="X17" i="3"/>
  <c r="W17" i="3"/>
  <c r="Y17" i="3" s="1"/>
  <c r="W36" i="3"/>
  <c r="Y36" i="3" s="1"/>
  <c r="X36" i="3"/>
  <c r="W77" i="3"/>
  <c r="X77" i="3"/>
  <c r="X101" i="3"/>
  <c r="W101" i="3"/>
  <c r="E10" i="3"/>
  <c r="D10" i="3"/>
  <c r="F10" i="3"/>
  <c r="D51" i="3"/>
  <c r="E51" i="3"/>
  <c r="X8" i="3"/>
  <c r="W8" i="3"/>
  <c r="W14" i="3"/>
  <c r="X14" i="3"/>
  <c r="W50" i="3"/>
  <c r="X50" i="3"/>
  <c r="X81" i="3"/>
  <c r="W81" i="3"/>
  <c r="X100" i="3"/>
  <c r="W100" i="3"/>
  <c r="Y100" i="3" s="1"/>
  <c r="V51" i="3"/>
  <c r="D92" i="3"/>
  <c r="E92" i="3"/>
  <c r="W13" i="3"/>
  <c r="X13" i="3"/>
  <c r="W16" i="3"/>
  <c r="X16" i="3"/>
  <c r="X37" i="3"/>
  <c r="W37" i="3"/>
  <c r="X54" i="3"/>
  <c r="W54" i="3"/>
  <c r="X69" i="3"/>
  <c r="W69" i="3"/>
  <c r="X76" i="3"/>
  <c r="W76" i="3"/>
  <c r="Y76" i="3" s="1"/>
  <c r="X97" i="3"/>
  <c r="W97" i="3"/>
  <c r="X99" i="3"/>
  <c r="W99" i="3"/>
  <c r="X31" i="3"/>
  <c r="W31" i="3"/>
  <c r="Y31" i="3" s="1"/>
  <c r="E31" i="3"/>
  <c r="D31" i="3"/>
  <c r="E72" i="3"/>
  <c r="D72" i="3"/>
  <c r="X71" i="3"/>
  <c r="W71" i="3"/>
  <c r="C21" i="3"/>
  <c r="V41" i="3"/>
  <c r="V104" i="3"/>
  <c r="V60" i="3"/>
  <c r="V82" i="3"/>
  <c r="C83" i="3"/>
  <c r="V72" i="3"/>
  <c r="V21" i="3"/>
  <c r="C42" i="3"/>
  <c r="C61" i="3"/>
  <c r="J20" i="3"/>
  <c r="Y16" i="3" l="1"/>
  <c r="F41" i="3"/>
  <c r="Y97" i="3"/>
  <c r="Y37" i="3"/>
  <c r="F51" i="3"/>
  <c r="Y49" i="3"/>
  <c r="Y15" i="3"/>
  <c r="Y99" i="3"/>
  <c r="F92" i="3"/>
  <c r="Y50" i="3"/>
  <c r="F60" i="3"/>
  <c r="Y101" i="3"/>
  <c r="Y56" i="3"/>
  <c r="Y9" i="3"/>
  <c r="Y54" i="3"/>
  <c r="Y77" i="3"/>
  <c r="Y55" i="3"/>
  <c r="Y13" i="3"/>
  <c r="Y8" i="3"/>
  <c r="W21" i="3"/>
  <c r="X21" i="3"/>
  <c r="W91" i="3"/>
  <c r="X91" i="3"/>
  <c r="V94" i="3"/>
  <c r="F82" i="3"/>
  <c r="Y57" i="3"/>
  <c r="D21" i="3"/>
  <c r="E21" i="3"/>
  <c r="F21" i="3" s="1"/>
  <c r="W104" i="3"/>
  <c r="Y104" i="3" s="1"/>
  <c r="X104" i="3"/>
  <c r="Y14" i="3"/>
  <c r="F104" i="3"/>
  <c r="Y34" i="3"/>
  <c r="E61" i="3"/>
  <c r="D61" i="3"/>
  <c r="X51" i="3"/>
  <c r="W51" i="3"/>
  <c r="X20" i="3"/>
  <c r="W20" i="3"/>
  <c r="Y20" i="3" s="1"/>
  <c r="D94" i="3"/>
  <c r="E94" i="3"/>
  <c r="F20" i="3"/>
  <c r="C105" i="3"/>
  <c r="X82" i="3"/>
  <c r="W82" i="3"/>
  <c r="V61" i="3"/>
  <c r="W60" i="3"/>
  <c r="Y60" i="3" s="1"/>
  <c r="X60" i="3"/>
  <c r="V42" i="3"/>
  <c r="W41" i="3"/>
  <c r="X41" i="3"/>
  <c r="Y69" i="3"/>
  <c r="Y81" i="3"/>
  <c r="Y7" i="3"/>
  <c r="Y98" i="3"/>
  <c r="Y78" i="3"/>
  <c r="X10" i="3"/>
  <c r="W10" i="3"/>
  <c r="Y29" i="3"/>
  <c r="Y75" i="3"/>
  <c r="F31" i="3"/>
  <c r="X42" i="3"/>
  <c r="W42" i="3"/>
  <c r="D42" i="3"/>
  <c r="E42" i="3"/>
  <c r="W72" i="3"/>
  <c r="X72" i="3"/>
  <c r="Y71" i="3"/>
  <c r="D83" i="3"/>
  <c r="E83" i="3"/>
  <c r="F72" i="3"/>
  <c r="V83" i="3"/>
  <c r="AK118" i="3"/>
  <c r="AJ118" i="3"/>
  <c r="AI118" i="3"/>
  <c r="AH118" i="3"/>
  <c r="AG118" i="3"/>
  <c r="AF118" i="3"/>
  <c r="AE118" i="3"/>
  <c r="AD118" i="3"/>
  <c r="AC118" i="3"/>
  <c r="AB118" i="3"/>
  <c r="AA118" i="3"/>
  <c r="AK104" i="3"/>
  <c r="AJ104" i="3"/>
  <c r="AI104" i="3"/>
  <c r="AH104" i="3"/>
  <c r="AG104" i="3"/>
  <c r="AF104" i="3"/>
  <c r="AE104" i="3"/>
  <c r="AD104" i="3"/>
  <c r="AC104" i="3"/>
  <c r="AB104" i="3"/>
  <c r="AA104" i="3"/>
  <c r="R104" i="3"/>
  <c r="Q104" i="3"/>
  <c r="P104" i="3"/>
  <c r="O104" i="3"/>
  <c r="N104" i="3"/>
  <c r="M104" i="3"/>
  <c r="L104" i="3"/>
  <c r="K104" i="3"/>
  <c r="J104" i="3"/>
  <c r="I104" i="3"/>
  <c r="H104" i="3"/>
  <c r="AK94" i="3"/>
  <c r="AJ94" i="3"/>
  <c r="AI94" i="3"/>
  <c r="AH94" i="3"/>
  <c r="AG94" i="3"/>
  <c r="AF94" i="3"/>
  <c r="AE94" i="3"/>
  <c r="AD94" i="3"/>
  <c r="AC94" i="3"/>
  <c r="AB94" i="3"/>
  <c r="AA94" i="3"/>
  <c r="R94" i="3"/>
  <c r="Q94" i="3"/>
  <c r="P94" i="3"/>
  <c r="O94" i="3"/>
  <c r="N94" i="3"/>
  <c r="M94" i="3"/>
  <c r="L94" i="3"/>
  <c r="K94" i="3"/>
  <c r="J94" i="3"/>
  <c r="I94" i="3"/>
  <c r="H94" i="3"/>
  <c r="AK82" i="3"/>
  <c r="AJ82" i="3"/>
  <c r="AI82" i="3"/>
  <c r="AH82" i="3"/>
  <c r="AG82" i="3"/>
  <c r="AF82" i="3"/>
  <c r="AE82" i="3"/>
  <c r="AD82" i="3"/>
  <c r="AC82" i="3"/>
  <c r="AB82" i="3"/>
  <c r="AA82" i="3"/>
  <c r="R82" i="3"/>
  <c r="Q82" i="3"/>
  <c r="P82" i="3"/>
  <c r="O82" i="3"/>
  <c r="N82" i="3"/>
  <c r="M82" i="3"/>
  <c r="L82" i="3"/>
  <c r="K82" i="3"/>
  <c r="J82" i="3"/>
  <c r="I82" i="3"/>
  <c r="H82" i="3"/>
  <c r="AK72" i="3"/>
  <c r="AJ72" i="3"/>
  <c r="AI72" i="3"/>
  <c r="AH72" i="3"/>
  <c r="AG72" i="3"/>
  <c r="AF72" i="3"/>
  <c r="AE72" i="3"/>
  <c r="AD72" i="3"/>
  <c r="AC72" i="3"/>
  <c r="AB72" i="3"/>
  <c r="AA72" i="3"/>
  <c r="R72" i="3"/>
  <c r="Q72" i="3"/>
  <c r="P72" i="3"/>
  <c r="O72" i="3"/>
  <c r="N72" i="3"/>
  <c r="M72" i="3"/>
  <c r="L72" i="3"/>
  <c r="K72" i="3"/>
  <c r="J72" i="3"/>
  <c r="I72" i="3"/>
  <c r="H72" i="3"/>
  <c r="AK60" i="3"/>
  <c r="AJ60" i="3"/>
  <c r="AI60" i="3"/>
  <c r="AH60" i="3"/>
  <c r="AG60" i="3"/>
  <c r="AF60" i="3"/>
  <c r="AE60" i="3"/>
  <c r="AD60" i="3"/>
  <c r="AC60" i="3"/>
  <c r="AB60" i="3"/>
  <c r="AA60" i="3"/>
  <c r="R60" i="3"/>
  <c r="Q60" i="3"/>
  <c r="P60" i="3"/>
  <c r="O60" i="3"/>
  <c r="N60" i="3"/>
  <c r="M60" i="3"/>
  <c r="L60" i="3"/>
  <c r="K60" i="3"/>
  <c r="J60" i="3"/>
  <c r="I60" i="3"/>
  <c r="H60" i="3"/>
  <c r="AK51" i="3"/>
  <c r="AJ51" i="3"/>
  <c r="AI51" i="3"/>
  <c r="AH51" i="3"/>
  <c r="AG51" i="3"/>
  <c r="AF51" i="3"/>
  <c r="AE51" i="3"/>
  <c r="AD51" i="3"/>
  <c r="AC51" i="3"/>
  <c r="AB51" i="3"/>
  <c r="AA51" i="3"/>
  <c r="R51" i="3"/>
  <c r="Q51" i="3"/>
  <c r="P51" i="3"/>
  <c r="O51" i="3"/>
  <c r="N51" i="3"/>
  <c r="M51" i="3"/>
  <c r="L51" i="3"/>
  <c r="K51" i="3"/>
  <c r="J51" i="3"/>
  <c r="I51" i="3"/>
  <c r="H51" i="3"/>
  <c r="AK41" i="3"/>
  <c r="AJ41" i="3"/>
  <c r="AI41" i="3"/>
  <c r="AH41" i="3"/>
  <c r="AG41" i="3"/>
  <c r="AF41" i="3"/>
  <c r="AE41" i="3"/>
  <c r="AD41" i="3"/>
  <c r="AC41" i="3"/>
  <c r="AB41" i="3"/>
  <c r="AA41" i="3"/>
  <c r="R41" i="3"/>
  <c r="Q41" i="3"/>
  <c r="P41" i="3"/>
  <c r="O41" i="3"/>
  <c r="N41" i="3"/>
  <c r="M41" i="3"/>
  <c r="L41" i="3"/>
  <c r="K41" i="3"/>
  <c r="J41" i="3"/>
  <c r="I41" i="3"/>
  <c r="H41" i="3"/>
  <c r="AK31" i="3"/>
  <c r="AJ31" i="3"/>
  <c r="AI31" i="3"/>
  <c r="AH31" i="3"/>
  <c r="AG31" i="3"/>
  <c r="AF31" i="3"/>
  <c r="AE31" i="3"/>
  <c r="AD31" i="3"/>
  <c r="AC31" i="3"/>
  <c r="AB31" i="3"/>
  <c r="AA31" i="3"/>
  <c r="R31" i="3"/>
  <c r="Q31" i="3"/>
  <c r="P31" i="3"/>
  <c r="O31" i="3"/>
  <c r="N31" i="3"/>
  <c r="M31" i="3"/>
  <c r="L31" i="3"/>
  <c r="K31" i="3"/>
  <c r="J31" i="3"/>
  <c r="I31" i="3"/>
  <c r="H31" i="3"/>
  <c r="AK20" i="3"/>
  <c r="AJ20" i="3"/>
  <c r="AI20" i="3"/>
  <c r="AH20" i="3"/>
  <c r="AG20" i="3"/>
  <c r="AF20" i="3"/>
  <c r="AE20" i="3"/>
  <c r="AD20" i="3"/>
  <c r="AC20" i="3"/>
  <c r="AB20" i="3"/>
  <c r="AA20" i="3"/>
  <c r="R20" i="3"/>
  <c r="Q20" i="3"/>
  <c r="P20" i="3"/>
  <c r="O20" i="3"/>
  <c r="N20" i="3"/>
  <c r="M20" i="3"/>
  <c r="L20" i="3"/>
  <c r="K20" i="3"/>
  <c r="I20" i="3"/>
  <c r="H20" i="3"/>
  <c r="AK10" i="3"/>
  <c r="AJ10" i="3"/>
  <c r="AI10" i="3"/>
  <c r="AH10" i="3"/>
  <c r="AG10" i="3"/>
  <c r="AF10" i="3"/>
  <c r="AE10" i="3"/>
  <c r="AD10" i="3"/>
  <c r="AC10" i="3"/>
  <c r="AB10" i="3"/>
  <c r="AA10" i="3"/>
  <c r="R10" i="3"/>
  <c r="Q10" i="3"/>
  <c r="P10" i="3"/>
  <c r="O10" i="3"/>
  <c r="N10" i="3"/>
  <c r="M10" i="3"/>
  <c r="L10" i="3"/>
  <c r="K10" i="3"/>
  <c r="J10" i="3"/>
  <c r="J21" i="3" s="1"/>
  <c r="I10" i="3"/>
  <c r="H10" i="3"/>
  <c r="Y10" i="3" l="1"/>
  <c r="F94" i="3"/>
  <c r="F61" i="3"/>
  <c r="Y41" i="3"/>
  <c r="Y42" i="3" s="1"/>
  <c r="Y82" i="3"/>
  <c r="Y51" i="3"/>
  <c r="X94" i="3"/>
  <c r="W94" i="3"/>
  <c r="Y94" i="3" s="1"/>
  <c r="Y21" i="3"/>
  <c r="D105" i="3"/>
  <c r="E105" i="3"/>
  <c r="F105" i="3" s="1"/>
  <c r="X61" i="3"/>
  <c r="W61" i="3"/>
  <c r="V105" i="3"/>
  <c r="Y91" i="3"/>
  <c r="F42" i="3"/>
  <c r="W83" i="3"/>
  <c r="X83" i="3"/>
  <c r="F83" i="3"/>
  <c r="Y72" i="3"/>
  <c r="H42" i="3"/>
  <c r="L42" i="3"/>
  <c r="P42" i="3"/>
  <c r="AB42" i="3"/>
  <c r="AF42" i="3"/>
  <c r="AJ42" i="3"/>
  <c r="H61" i="3"/>
  <c r="L61" i="3"/>
  <c r="P61" i="3"/>
  <c r="AB61" i="3"/>
  <c r="AF61" i="3"/>
  <c r="AJ61" i="3"/>
  <c r="H83" i="3"/>
  <c r="L83" i="3"/>
  <c r="P83" i="3"/>
  <c r="AB83" i="3"/>
  <c r="AF83" i="3"/>
  <c r="AJ83" i="3"/>
  <c r="H105" i="3"/>
  <c r="L105" i="3"/>
  <c r="P105" i="3"/>
  <c r="AB105" i="3"/>
  <c r="AF105" i="3"/>
  <c r="AJ105" i="3"/>
  <c r="I42" i="3"/>
  <c r="M42" i="3"/>
  <c r="Q42" i="3"/>
  <c r="AC42" i="3"/>
  <c r="AG42" i="3"/>
  <c r="AK42" i="3"/>
  <c r="I61" i="3"/>
  <c r="M61" i="3"/>
  <c r="Q61" i="3"/>
  <c r="AC61" i="3"/>
  <c r="AG61" i="3"/>
  <c r="AK61" i="3"/>
  <c r="I83" i="3"/>
  <c r="M83" i="3"/>
  <c r="Q83" i="3"/>
  <c r="AC83" i="3"/>
  <c r="AG83" i="3"/>
  <c r="AK83" i="3"/>
  <c r="I105" i="3"/>
  <c r="M105" i="3"/>
  <c r="Q105" i="3"/>
  <c r="AC105" i="3"/>
  <c r="AG105" i="3"/>
  <c r="AK105" i="3"/>
  <c r="AA83" i="3"/>
  <c r="AC21" i="3"/>
  <c r="AG21" i="3"/>
  <c r="AK21" i="3"/>
  <c r="P21" i="3"/>
  <c r="AB21" i="3"/>
  <c r="AF21" i="3"/>
  <c r="AJ21" i="3"/>
  <c r="N21" i="3"/>
  <c r="R21" i="3"/>
  <c r="K105" i="3"/>
  <c r="O105" i="3"/>
  <c r="AA105" i="3"/>
  <c r="AE105" i="3"/>
  <c r="AI105" i="3"/>
  <c r="J83" i="3"/>
  <c r="N83" i="3"/>
  <c r="R83" i="3"/>
  <c r="AD83" i="3"/>
  <c r="AH83" i="3"/>
  <c r="J61" i="3"/>
  <c r="N61" i="3"/>
  <c r="AD61" i="3"/>
  <c r="AH61" i="3"/>
  <c r="R61" i="3"/>
  <c r="J42" i="3"/>
  <c r="N42" i="3"/>
  <c r="R42" i="3"/>
  <c r="AD42" i="3"/>
  <c r="AH42" i="3"/>
  <c r="AD21" i="3"/>
  <c r="AH21" i="3"/>
  <c r="M21" i="3"/>
  <c r="L21" i="3"/>
  <c r="Q21" i="3"/>
  <c r="H21" i="3"/>
  <c r="I21" i="3"/>
  <c r="K21" i="3"/>
  <c r="O21" i="3"/>
  <c r="AA21" i="3"/>
  <c r="AE21" i="3"/>
  <c r="AI21" i="3"/>
  <c r="K42" i="3"/>
  <c r="O42" i="3"/>
  <c r="AA42" i="3"/>
  <c r="AE42" i="3"/>
  <c r="AI42" i="3"/>
  <c r="K61" i="3"/>
  <c r="O61" i="3"/>
  <c r="AA61" i="3"/>
  <c r="AE61" i="3"/>
  <c r="AI61" i="3"/>
  <c r="K83" i="3"/>
  <c r="O83" i="3"/>
  <c r="AE83" i="3"/>
  <c r="AI83" i="3"/>
  <c r="J105" i="3"/>
  <c r="N105" i="3"/>
  <c r="R105" i="3"/>
  <c r="AD105" i="3"/>
  <c r="AH105" i="3"/>
  <c r="Y61" i="3" l="1"/>
  <c r="X105" i="3"/>
  <c r="W105" i="3"/>
  <c r="Y105" i="3" s="1"/>
  <c r="Y83" i="3"/>
</calcChain>
</file>

<file path=xl/sharedStrings.xml><?xml version="1.0" encoding="utf-8"?>
<sst xmlns="http://schemas.openxmlformats.org/spreadsheetml/2006/main" count="430" uniqueCount="91">
  <si>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</si>
  <si>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</si>
  <si>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</si>
  <si>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</si>
  <si>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</si>
  <si>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</si>
  <si>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</si>
  <si>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</si>
  <si>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</si>
  <si>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</si>
  <si>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</si>
  <si>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</si>
  <si>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</si>
  <si>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</si>
  <si>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</si>
  <si>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</si>
  <si>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</si>
  <si>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</si>
  <si>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</si>
  <si>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</si>
  <si>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</si>
  <si>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</si>
  <si>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</si>
  <si>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</si>
  <si>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</si>
  <si>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80/50</t>
  </si>
  <si>
    <t>Хлеб пшеничный</t>
  </si>
  <si>
    <t>Всего за день</t>
  </si>
  <si>
    <t>100/50</t>
  </si>
  <si>
    <t>1 День 11- 18 лет</t>
  </si>
  <si>
    <t>Каша манная молочная</t>
  </si>
  <si>
    <t>Какао</t>
  </si>
  <si>
    <t>суп сырный с курицей</t>
  </si>
  <si>
    <t>шницель</t>
  </si>
  <si>
    <t>Запеканка творожная со сгущ. молоком</t>
  </si>
  <si>
    <t>150/20</t>
  </si>
  <si>
    <t>суп картофельный с макаронными изделиями</t>
  </si>
  <si>
    <t>компот из ягод (компотная смесь)</t>
  </si>
  <si>
    <t>Бутерброд с джемом</t>
  </si>
  <si>
    <t>30/20</t>
  </si>
  <si>
    <t>каша геркулес с маслом</t>
  </si>
  <si>
    <t>Кофейный напиток</t>
  </si>
  <si>
    <t>Борщ</t>
  </si>
  <si>
    <t>суп картофельный с горохом</t>
  </si>
  <si>
    <t>Картофельное пюре</t>
  </si>
  <si>
    <t>рыба припущенная с овощами</t>
  </si>
  <si>
    <t>100/30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</si>
  <si>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</si>
  <si>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</si>
  <si>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</si>
  <si>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</si>
  <si>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</si>
  <si>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B1</t>
  </si>
  <si>
    <t>C</t>
  </si>
  <si>
    <t>Жаркое по-домашнему</t>
  </si>
  <si>
    <t>80/160</t>
  </si>
  <si>
    <t xml:space="preserve">компот из ягод </t>
  </si>
  <si>
    <t>1 День  7- 11 лет</t>
  </si>
  <si>
    <t>2 День  7- 11 лет</t>
  </si>
  <si>
    <t>3 День  7- 11 лет</t>
  </si>
  <si>
    <t>4 День  7- 11 лет</t>
  </si>
  <si>
    <t>2 День 11- 18 лет</t>
  </si>
  <si>
    <t>3 День 11- 18 лет</t>
  </si>
  <si>
    <t>4 День 11- 18 лет</t>
  </si>
  <si>
    <t>6 День 11- 18 лет</t>
  </si>
  <si>
    <t>200/20</t>
  </si>
  <si>
    <t>гречка отварная рассыпчатая</t>
  </si>
  <si>
    <t>Хлеб ржаной (ржано-пшеничный)</t>
  </si>
  <si>
    <t>Макароны отварные с сыром</t>
  </si>
  <si>
    <t>150/5/20</t>
  </si>
  <si>
    <t>180/5/20</t>
  </si>
  <si>
    <t>Чай с сахаром, лимоном</t>
  </si>
  <si>
    <t>Овощи свежие или консерв</t>
  </si>
  <si>
    <r>
      <t>З</t>
    </r>
    <r>
      <rPr>
        <b/>
        <sz val="12"/>
        <color theme="1"/>
        <rFont val="Times New Roman"/>
        <family val="1"/>
        <charset val="204"/>
      </rPr>
      <t>автрак</t>
    </r>
  </si>
  <si>
    <t>5день  7-11лет</t>
  </si>
  <si>
    <t>5 день 11-18 лет</t>
  </si>
  <si>
    <t>70,71,136</t>
  </si>
  <si>
    <t>70,71,136,</t>
  </si>
  <si>
    <t xml:space="preserve">        </t>
  </si>
  <si>
    <t>Грудка куринная в сливочном соусе</t>
  </si>
  <si>
    <t>плов мясной</t>
  </si>
  <si>
    <t>фрукт</t>
  </si>
  <si>
    <t>Сок</t>
  </si>
  <si>
    <t xml:space="preserve">Сок </t>
  </si>
  <si>
    <t>котлета мясная</t>
  </si>
  <si>
    <t>Булочка</t>
  </si>
  <si>
    <t>ЦЕНА</t>
  </si>
  <si>
    <t>комунальн</t>
  </si>
  <si>
    <t>повара</t>
  </si>
  <si>
    <t>НОУ "Католическая гимназия г. Томска"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</si>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</sst>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22"/>
      <color theme="1" tint="4.9989318521683403E-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 tint="4.9989318521683403E-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" xfId="0" applyFont="1" applyBorder="1"/>
    <xf numFmtId="0" fontId="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4" fillId="0" borderId="0" xfId="0" applyFont="1" applyFill="1" applyBorder="1"/>
    <xf numFmtId="0" fontId="0" fillId="0" borderId="2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4" xfId="0" applyFont="1" applyFill="1" applyBorder="1"/>
    <xf numFmtId="0" fontId="16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/>
    <xf numFmtId="0" fontId="17" fillId="2" borderId="4" xfId="0" applyFont="1" applyFill="1" applyBorder="1" applyAlignment="1">
      <alignment horizontal="center"/>
    </xf>
    <xf numFmtId="0" fontId="2" fillId="0" borderId="1" xfId="0" applyFont="1" applyFill="1" applyBorder="1"/>
    <xf numFmtId="0" fontId="12" fillId="0" borderId="1" xfId="0" applyFont="1" applyFill="1" applyBorder="1"/>
    <xf numFmtId="2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2" fillId="0" borderId="0" xfId="0" applyFont="1" applyFill="1" applyBorder="1"/>
    <xf numFmtId="0" fontId="12" fillId="0" borderId="0" xfId="0" applyFont="1" applyFill="1" applyBorder="1"/>
    <xf numFmtId="2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0" applyFont="1"/>
    <xf numFmtId="2" fontId="5" fillId="0" borderId="0" xfId="0" applyNumberFormat="1" applyFont="1"/>
    <xf numFmtId="14" fontId="5" fillId="0" borderId="0" xfId="0" applyNumberFormat="1" applyFont="1"/>
    <xf numFmtId="0" fontId="0" fillId="0" borderId="5" xfId="0" applyBorder="1"/>
    <xf numFmtId="0" fontId="5" fillId="2" borderId="3" xfId="0" applyFont="1" applyFill="1" applyBorder="1"/>
    <xf numFmtId="0" fontId="4" fillId="2" borderId="3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7"/>
  <sheetViews>
    <sheetView tabSelected="1" zoomScaleNormal="100" workbookViewId="0">
      <selection activeCell="AP120" sqref="AP120"/>
    </sheetView>
  </sheetViews>
  <sheetFormatPr defaultRowHeight="15.75" x14ac:dyDescent="0.25"/>
  <cols>
    <col min="1" max="1" width="6.375" customWidth="1"/>
    <col min="2" max="2" width="14.125" customWidth="1"/>
    <col min="3" max="3" width="0.125" customWidth="1"/>
    <col min="4" max="4" width="6.5" hidden="1" customWidth="1"/>
    <col min="5" max="5" width="2.375" hidden="1" customWidth="1"/>
    <col min="6" max="6" width="7.375" customWidth="1"/>
    <col min="7" max="7" width="6.25" customWidth="1"/>
    <col min="8" max="8" width="4.625" customWidth="1"/>
    <col min="9" max="9" width="5.37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4.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65" hidden="1" customWidth="1"/>
    <col min="24" max="24" width="14.625" style="65" hidden="1" customWidth="1"/>
    <col min="25" max="25" width="7.375" style="65" customWidth="1"/>
    <col min="26" max="26" width="6.375" customWidth="1"/>
    <col min="27" max="27" width="5" customWidth="1"/>
    <col min="28" max="28" width="5.5" customWidth="1"/>
    <col min="29" max="29" width="6" customWidth="1"/>
    <col min="30" max="30" width="0.125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9.75" customWidth="1"/>
  </cols>
  <sheetData>
    <row r="1" spans="1:37" ht="24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1"/>
      <c r="Z1" s="110"/>
      <c r="AA1" s="110"/>
      <c r="AB1" s="110"/>
      <c r="AC1" s="110" t="s">
        <v>90</v>
      </c>
      <c r="AD1" s="110"/>
      <c r="AE1" s="110"/>
      <c r="AF1" s="110"/>
      <c r="AG1" s="110"/>
      <c r="AH1" s="110"/>
      <c r="AI1" s="110"/>
      <c r="AJ1" s="110"/>
      <c r="AK1" s="112">
        <v>45173</v>
      </c>
    </row>
    <row r="2" spans="1:37" ht="23.25" thickBot="1" x14ac:dyDescent="0.35">
      <c r="A2" s="138" t="s">
        <v>57</v>
      </c>
      <c r="B2" s="138"/>
      <c r="C2" s="143"/>
      <c r="D2" s="143"/>
      <c r="E2" s="143"/>
      <c r="F2" s="143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T2" s="138" t="s">
        <v>29</v>
      </c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</row>
    <row r="3" spans="1:37" ht="26.25" customHeight="1" x14ac:dyDescent="0.25">
      <c r="A3" s="144" t="s">
        <v>0</v>
      </c>
      <c r="B3" s="146" t="s">
        <v>1</v>
      </c>
      <c r="C3" s="62"/>
      <c r="D3" s="30"/>
      <c r="E3" s="30"/>
      <c r="F3" s="62"/>
      <c r="G3" s="147" t="s">
        <v>2</v>
      </c>
      <c r="H3" s="124" t="s">
        <v>3</v>
      </c>
      <c r="I3" s="124"/>
      <c r="J3" s="124"/>
      <c r="K3" s="124" t="s">
        <v>4</v>
      </c>
      <c r="L3" s="124"/>
      <c r="M3" s="124"/>
      <c r="N3" s="124"/>
      <c r="O3" s="124" t="s">
        <v>5</v>
      </c>
      <c r="P3" s="124"/>
      <c r="Q3" s="124"/>
      <c r="R3" s="124" t="s">
        <v>6</v>
      </c>
      <c r="S3" s="25"/>
      <c r="T3" s="124" t="s">
        <v>0</v>
      </c>
      <c r="U3" s="124" t="s">
        <v>1</v>
      </c>
      <c r="V3" s="59"/>
      <c r="W3" s="71"/>
      <c r="X3" s="71"/>
      <c r="Y3" s="71"/>
      <c r="Z3" s="124" t="s">
        <v>2</v>
      </c>
      <c r="AA3" s="124" t="s">
        <v>3</v>
      </c>
      <c r="AB3" s="124"/>
      <c r="AC3" s="124"/>
      <c r="AD3" s="124" t="s">
        <v>4</v>
      </c>
      <c r="AE3" s="124"/>
      <c r="AF3" s="124"/>
      <c r="AG3" s="124"/>
      <c r="AH3" s="124" t="s">
        <v>5</v>
      </c>
      <c r="AI3" s="124"/>
      <c r="AJ3" s="124"/>
      <c r="AK3" s="124" t="s">
        <v>6</v>
      </c>
    </row>
    <row r="4" spans="1:37" ht="33" customHeight="1" thickBot="1" x14ac:dyDescent="0.3">
      <c r="A4" s="145"/>
      <c r="B4" s="146"/>
      <c r="C4" s="63" t="s">
        <v>86</v>
      </c>
      <c r="D4" s="69" t="s">
        <v>87</v>
      </c>
      <c r="E4" s="69" t="s">
        <v>88</v>
      </c>
      <c r="F4" s="63" t="s">
        <v>86</v>
      </c>
      <c r="G4" s="147"/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124"/>
      <c r="S4" s="25"/>
      <c r="T4" s="124"/>
      <c r="U4" s="124"/>
      <c r="V4" s="63" t="s">
        <v>86</v>
      </c>
      <c r="W4" s="69" t="s">
        <v>87</v>
      </c>
      <c r="X4" s="69" t="s">
        <v>88</v>
      </c>
      <c r="Y4" s="63" t="s">
        <v>86</v>
      </c>
      <c r="Z4" s="124"/>
      <c r="AA4" s="23" t="s">
        <v>7</v>
      </c>
      <c r="AB4" s="23" t="s">
        <v>8</v>
      </c>
      <c r="AC4" s="23" t="s">
        <v>9</v>
      </c>
      <c r="AD4" s="23" t="s">
        <v>10</v>
      </c>
      <c r="AE4" s="23" t="s">
        <v>11</v>
      </c>
      <c r="AF4" s="23" t="s">
        <v>12</v>
      </c>
      <c r="AG4" s="23" t="s">
        <v>13</v>
      </c>
      <c r="AH4" s="23" t="s">
        <v>14</v>
      </c>
      <c r="AI4" s="23" t="s">
        <v>15</v>
      </c>
      <c r="AJ4" s="23" t="s">
        <v>16</v>
      </c>
      <c r="AK4" s="124"/>
    </row>
    <row r="5" spans="1:37" ht="18.75" customHeight="1" x14ac:dyDescent="0.25">
      <c r="A5" s="26"/>
      <c r="B5" s="126" t="s">
        <v>17</v>
      </c>
      <c r="C5" s="134"/>
      <c r="D5" s="134"/>
      <c r="E5" s="134"/>
      <c r="F5" s="134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25"/>
      <c r="T5" s="26"/>
      <c r="U5" s="126" t="s">
        <v>17</v>
      </c>
      <c r="V5" s="126"/>
      <c r="W5" s="126"/>
      <c r="X5" s="126"/>
      <c r="Y5" s="126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</row>
    <row r="6" spans="1:37" ht="25.5" customHeight="1" x14ac:dyDescent="0.25">
      <c r="A6" s="23"/>
      <c r="B6" s="27" t="s">
        <v>26</v>
      </c>
      <c r="C6" s="27">
        <v>1.8</v>
      </c>
      <c r="D6" s="70">
        <f t="shared" ref="D6:D9" si="0">C6*3%</f>
        <v>5.3999999999999999E-2</v>
      </c>
      <c r="E6" s="64">
        <f t="shared" ref="E6:E9" si="1">C6*10%</f>
        <v>0.18000000000000002</v>
      </c>
      <c r="F6" s="70">
        <f t="shared" ref="F6:F9" si="2">C6+D6+E6</f>
        <v>2.0340000000000003</v>
      </c>
      <c r="G6" s="34">
        <v>20</v>
      </c>
      <c r="H6" s="34">
        <v>3.2</v>
      </c>
      <c r="I6" s="34">
        <v>1.36</v>
      </c>
      <c r="J6" s="34">
        <v>14.26</v>
      </c>
      <c r="K6" s="34">
        <v>125</v>
      </c>
      <c r="L6" s="34">
        <v>36</v>
      </c>
      <c r="M6" s="34">
        <v>129</v>
      </c>
      <c r="N6" s="34">
        <v>3.6</v>
      </c>
      <c r="O6" s="34">
        <v>0</v>
      </c>
      <c r="P6" s="34">
        <v>0.3</v>
      </c>
      <c r="Q6" s="34">
        <v>0.2</v>
      </c>
      <c r="R6" s="34">
        <v>82</v>
      </c>
      <c r="S6" s="25"/>
      <c r="T6" s="23"/>
      <c r="U6" s="27" t="s">
        <v>26</v>
      </c>
      <c r="V6" s="27">
        <v>1.8</v>
      </c>
      <c r="W6" s="70">
        <f t="shared" ref="W6:W9" si="3">V6*3%</f>
        <v>5.3999999999999999E-2</v>
      </c>
      <c r="X6" s="70">
        <f t="shared" ref="X6:X9" si="4">V6*10%</f>
        <v>0.18000000000000002</v>
      </c>
      <c r="Y6" s="70">
        <f t="shared" ref="Y6:Y9" si="5">V6+W6+X6</f>
        <v>2.0340000000000003</v>
      </c>
      <c r="Z6" s="34">
        <v>20</v>
      </c>
      <c r="AA6" s="34">
        <v>3.2</v>
      </c>
      <c r="AB6" s="34">
        <v>1.36</v>
      </c>
      <c r="AC6" s="34">
        <v>14.26</v>
      </c>
      <c r="AD6" s="34">
        <v>125</v>
      </c>
      <c r="AE6" s="34">
        <v>36</v>
      </c>
      <c r="AF6" s="34">
        <v>129</v>
      </c>
      <c r="AG6" s="34">
        <v>3.6</v>
      </c>
      <c r="AH6" s="34">
        <v>0</v>
      </c>
      <c r="AI6" s="34">
        <v>0.3</v>
      </c>
      <c r="AJ6" s="34">
        <v>0.2</v>
      </c>
      <c r="AK6" s="34">
        <v>82</v>
      </c>
    </row>
    <row r="7" spans="1:37" ht="30.75" customHeight="1" x14ac:dyDescent="0.25">
      <c r="A7" s="23">
        <v>438</v>
      </c>
      <c r="B7" s="27" t="s">
        <v>18</v>
      </c>
      <c r="C7" s="27">
        <v>35.43</v>
      </c>
      <c r="D7" s="70">
        <f t="shared" si="0"/>
        <v>1.0629</v>
      </c>
      <c r="E7" s="64">
        <f t="shared" si="1"/>
        <v>3.5430000000000001</v>
      </c>
      <c r="F7" s="70">
        <f t="shared" si="2"/>
        <v>40.035899999999998</v>
      </c>
      <c r="G7" s="23">
        <v>150</v>
      </c>
      <c r="H7" s="23">
        <v>14.27</v>
      </c>
      <c r="I7" s="23">
        <v>22.16</v>
      </c>
      <c r="J7" s="23">
        <v>2.65</v>
      </c>
      <c r="K7" s="23">
        <v>114.2</v>
      </c>
      <c r="L7" s="23">
        <v>19.5</v>
      </c>
      <c r="M7" s="23">
        <v>260.5</v>
      </c>
      <c r="N7" s="23">
        <v>2.94</v>
      </c>
      <c r="O7" s="23">
        <v>345</v>
      </c>
      <c r="P7" s="23">
        <v>0.25</v>
      </c>
      <c r="Q7" s="23">
        <v>0.1</v>
      </c>
      <c r="R7" s="23">
        <v>345.9</v>
      </c>
      <c r="S7" s="25"/>
      <c r="T7" s="23">
        <v>438</v>
      </c>
      <c r="U7" s="27" t="s">
        <v>18</v>
      </c>
      <c r="V7" s="27">
        <f>(C7/150)*200</f>
        <v>47.24</v>
      </c>
      <c r="W7" s="70">
        <f t="shared" si="3"/>
        <v>1.4172</v>
      </c>
      <c r="X7" s="70">
        <f t="shared" si="4"/>
        <v>4.7240000000000002</v>
      </c>
      <c r="Y7" s="70">
        <f t="shared" si="5"/>
        <v>53.381200000000007</v>
      </c>
      <c r="Z7" s="23">
        <v>200</v>
      </c>
      <c r="AA7" s="23">
        <v>18.53</v>
      </c>
      <c r="AB7" s="23">
        <v>27.39</v>
      </c>
      <c r="AC7" s="23">
        <v>3.5</v>
      </c>
      <c r="AD7" s="23">
        <v>114.2</v>
      </c>
      <c r="AE7" s="23">
        <v>19.5</v>
      </c>
      <c r="AF7" s="23">
        <v>260.5</v>
      </c>
      <c r="AG7" s="23">
        <v>2.94</v>
      </c>
      <c r="AH7" s="23">
        <v>345</v>
      </c>
      <c r="AI7" s="23">
        <v>0.25</v>
      </c>
      <c r="AJ7" s="23">
        <v>0.1</v>
      </c>
      <c r="AK7" s="23">
        <v>402.3</v>
      </c>
    </row>
    <row r="8" spans="1:37" ht="31.5" customHeight="1" x14ac:dyDescent="0.25">
      <c r="A8" s="1">
        <v>943</v>
      </c>
      <c r="B8" s="2" t="s">
        <v>71</v>
      </c>
      <c r="C8" s="2">
        <v>2.37</v>
      </c>
      <c r="D8" s="70">
        <f t="shared" si="0"/>
        <v>7.1099999999999997E-2</v>
      </c>
      <c r="E8" s="64">
        <f t="shared" si="1"/>
        <v>0.23700000000000002</v>
      </c>
      <c r="F8" s="70">
        <f t="shared" si="2"/>
        <v>2.6781000000000001</v>
      </c>
      <c r="G8" s="3">
        <v>200</v>
      </c>
      <c r="H8" s="3">
        <v>0.2</v>
      </c>
      <c r="I8" s="3">
        <v>0</v>
      </c>
      <c r="J8" s="3">
        <v>14</v>
      </c>
      <c r="K8" s="3">
        <v>6</v>
      </c>
      <c r="L8" s="3">
        <v>0</v>
      </c>
      <c r="M8" s="3">
        <v>0</v>
      </c>
      <c r="N8" s="3">
        <v>0.4</v>
      </c>
      <c r="O8" s="3">
        <v>0</v>
      </c>
      <c r="P8" s="3">
        <v>0</v>
      </c>
      <c r="Q8" s="3">
        <v>0</v>
      </c>
      <c r="R8" s="3">
        <v>28</v>
      </c>
      <c r="T8" s="1">
        <v>943</v>
      </c>
      <c r="U8" s="2" t="s">
        <v>71</v>
      </c>
      <c r="V8" s="2">
        <f>C8</f>
        <v>2.37</v>
      </c>
      <c r="W8" s="70">
        <f t="shared" si="3"/>
        <v>7.1099999999999997E-2</v>
      </c>
      <c r="X8" s="70">
        <f t="shared" si="4"/>
        <v>0.23700000000000002</v>
      </c>
      <c r="Y8" s="70">
        <f t="shared" si="5"/>
        <v>2.6781000000000001</v>
      </c>
      <c r="Z8" s="3">
        <v>200</v>
      </c>
      <c r="AA8" s="3">
        <v>0.2</v>
      </c>
      <c r="AB8" s="3">
        <v>0</v>
      </c>
      <c r="AC8" s="3">
        <v>14</v>
      </c>
      <c r="AD8" s="3">
        <v>6</v>
      </c>
      <c r="AE8" s="3">
        <v>0</v>
      </c>
      <c r="AF8" s="3">
        <v>0</v>
      </c>
      <c r="AG8" s="3">
        <v>0.4</v>
      </c>
      <c r="AH8" s="3">
        <v>0</v>
      </c>
      <c r="AI8" s="3">
        <v>0</v>
      </c>
      <c r="AJ8" s="3">
        <v>0</v>
      </c>
      <c r="AK8" s="3">
        <v>28</v>
      </c>
    </row>
    <row r="9" spans="1:37" ht="33" customHeight="1" x14ac:dyDescent="0.25">
      <c r="A9" s="13">
        <v>2</v>
      </c>
      <c r="B9" s="9" t="s">
        <v>38</v>
      </c>
      <c r="C9" s="9">
        <v>6.26</v>
      </c>
      <c r="D9" s="70">
        <f t="shared" si="0"/>
        <v>0.18779999999999999</v>
      </c>
      <c r="E9" s="64">
        <f t="shared" si="1"/>
        <v>0.626</v>
      </c>
      <c r="F9" s="70">
        <f t="shared" si="2"/>
        <v>7.0738000000000003</v>
      </c>
      <c r="G9" s="8" t="s">
        <v>39</v>
      </c>
      <c r="H9" s="8">
        <v>2.3199999999999998</v>
      </c>
      <c r="I9" s="8">
        <v>4.6399999999999997</v>
      </c>
      <c r="J9" s="8">
        <v>20.079999999999998</v>
      </c>
      <c r="K9" s="13">
        <v>6.96</v>
      </c>
      <c r="L9" s="13">
        <v>0</v>
      </c>
      <c r="M9" s="13">
        <v>3</v>
      </c>
      <c r="N9" s="13">
        <v>0</v>
      </c>
      <c r="O9" s="13">
        <v>88.5</v>
      </c>
      <c r="P9" s="13"/>
      <c r="Q9" s="13"/>
      <c r="R9" s="13">
        <v>112.5</v>
      </c>
      <c r="T9" s="13">
        <v>2</v>
      </c>
      <c r="U9" s="9" t="s">
        <v>38</v>
      </c>
      <c r="V9" s="2">
        <f>C9</f>
        <v>6.26</v>
      </c>
      <c r="W9" s="70">
        <f t="shared" si="3"/>
        <v>0.18779999999999999</v>
      </c>
      <c r="X9" s="70">
        <f t="shared" si="4"/>
        <v>0.626</v>
      </c>
      <c r="Y9" s="70">
        <f t="shared" si="5"/>
        <v>7.0738000000000003</v>
      </c>
      <c r="Z9" s="8" t="s">
        <v>39</v>
      </c>
      <c r="AA9" s="8">
        <v>2.3199999999999998</v>
      </c>
      <c r="AB9" s="8">
        <v>4.6399999999999997</v>
      </c>
      <c r="AC9" s="8">
        <v>20.079999999999998</v>
      </c>
      <c r="AD9" s="13">
        <v>6.96</v>
      </c>
      <c r="AE9" s="13">
        <v>0</v>
      </c>
      <c r="AF9" s="13">
        <v>3</v>
      </c>
      <c r="AG9" s="13">
        <v>0</v>
      </c>
      <c r="AH9" s="13">
        <v>88.5</v>
      </c>
      <c r="AI9" s="13"/>
      <c r="AJ9" s="13"/>
      <c r="AK9" s="13">
        <v>112.5</v>
      </c>
    </row>
    <row r="10" spans="1:37" x14ac:dyDescent="0.25">
      <c r="A10" s="23"/>
      <c r="B10" s="29" t="s">
        <v>20</v>
      </c>
      <c r="C10" s="64">
        <f>SUM(C6:C9)</f>
        <v>45.859999999999992</v>
      </c>
      <c r="D10" s="70">
        <f>C10*3%</f>
        <v>1.3757999999999997</v>
      </c>
      <c r="E10" s="64">
        <f>C10*10%</f>
        <v>4.5859999999999994</v>
      </c>
      <c r="F10" s="70">
        <f>C10+D10+E10</f>
        <v>51.821799999999989</v>
      </c>
      <c r="G10" s="23"/>
      <c r="H10" s="23">
        <f t="shared" ref="H10:R10" si="6">SUM(H6:H9)</f>
        <v>19.989999999999998</v>
      </c>
      <c r="I10" s="23">
        <f t="shared" si="6"/>
        <v>28.16</v>
      </c>
      <c r="J10" s="23">
        <f t="shared" si="6"/>
        <v>50.989999999999995</v>
      </c>
      <c r="K10" s="23">
        <f t="shared" si="6"/>
        <v>252.16</v>
      </c>
      <c r="L10" s="23">
        <f t="shared" si="6"/>
        <v>55.5</v>
      </c>
      <c r="M10" s="23">
        <f t="shared" si="6"/>
        <v>392.5</v>
      </c>
      <c r="N10" s="23">
        <f t="shared" si="6"/>
        <v>6.94</v>
      </c>
      <c r="O10" s="23">
        <f t="shared" si="6"/>
        <v>433.5</v>
      </c>
      <c r="P10" s="23">
        <f t="shared" si="6"/>
        <v>0.55000000000000004</v>
      </c>
      <c r="Q10" s="23">
        <f t="shared" si="6"/>
        <v>0.30000000000000004</v>
      </c>
      <c r="R10" s="23">
        <f t="shared" si="6"/>
        <v>568.4</v>
      </c>
      <c r="S10" s="25"/>
      <c r="T10" s="23"/>
      <c r="U10" s="29" t="s">
        <v>20</v>
      </c>
      <c r="V10" s="64">
        <f>SUM(V6:V9)</f>
        <v>57.669999999999995</v>
      </c>
      <c r="W10" s="70">
        <f>V10*3%</f>
        <v>1.7300999999999997</v>
      </c>
      <c r="X10" s="70">
        <f>V10*10%</f>
        <v>5.7669999999999995</v>
      </c>
      <c r="Y10" s="70">
        <f>V10+W10+X10</f>
        <v>65.167099999999991</v>
      </c>
      <c r="Z10" s="23"/>
      <c r="AA10" s="23">
        <f t="shared" ref="AA10:AK10" si="7">SUM(AA6:AA9)</f>
        <v>24.25</v>
      </c>
      <c r="AB10" s="23">
        <f t="shared" si="7"/>
        <v>33.39</v>
      </c>
      <c r="AC10" s="23">
        <f t="shared" si="7"/>
        <v>51.839999999999996</v>
      </c>
      <c r="AD10" s="23">
        <f t="shared" si="7"/>
        <v>252.16</v>
      </c>
      <c r="AE10" s="23">
        <f t="shared" si="7"/>
        <v>55.5</v>
      </c>
      <c r="AF10" s="23">
        <f t="shared" si="7"/>
        <v>392.5</v>
      </c>
      <c r="AG10" s="23">
        <f t="shared" si="7"/>
        <v>6.94</v>
      </c>
      <c r="AH10" s="23">
        <f t="shared" si="7"/>
        <v>433.5</v>
      </c>
      <c r="AI10" s="23">
        <f t="shared" si="7"/>
        <v>0.55000000000000004</v>
      </c>
      <c r="AJ10" s="23">
        <f t="shared" si="7"/>
        <v>0.30000000000000004</v>
      </c>
      <c r="AK10" s="23">
        <f t="shared" si="7"/>
        <v>624.79999999999995</v>
      </c>
    </row>
    <row r="11" spans="1:37" x14ac:dyDescent="0.25">
      <c r="A11" s="30"/>
      <c r="B11" s="31"/>
      <c r="C11" s="31"/>
      <c r="D11" s="31"/>
      <c r="E11" s="31"/>
      <c r="F11" s="31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5"/>
      <c r="T11" s="30"/>
      <c r="U11" s="31"/>
      <c r="V11" s="31"/>
      <c r="W11" s="72"/>
      <c r="X11" s="72"/>
      <c r="Y11" s="72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x14ac:dyDescent="0.25">
      <c r="A12" s="26"/>
      <c r="B12" s="126" t="s">
        <v>21</v>
      </c>
      <c r="C12" s="126"/>
      <c r="D12" s="126"/>
      <c r="E12" s="126"/>
      <c r="F12" s="126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25"/>
      <c r="T12" s="26"/>
      <c r="U12" s="126" t="s">
        <v>21</v>
      </c>
      <c r="V12" s="126"/>
      <c r="W12" s="126"/>
      <c r="X12" s="126"/>
      <c r="Y12" s="126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</row>
    <row r="13" spans="1:37" ht="30.75" customHeight="1" x14ac:dyDescent="0.25">
      <c r="A13" s="23" t="s">
        <v>76</v>
      </c>
      <c r="B13" s="2" t="s">
        <v>72</v>
      </c>
      <c r="C13" s="2">
        <v>20</v>
      </c>
      <c r="D13" s="70">
        <f t="shared" ref="D13:D19" si="8">C13*3%</f>
        <v>0.6</v>
      </c>
      <c r="E13" s="64">
        <f t="shared" ref="E13:E19" si="9">C13*10%</f>
        <v>2</v>
      </c>
      <c r="F13" s="70">
        <f t="shared" ref="F13:F19" si="10">C13+D13+E13</f>
        <v>22.6</v>
      </c>
      <c r="G13" s="3">
        <v>60</v>
      </c>
      <c r="H13" s="3">
        <v>4</v>
      </c>
      <c r="I13" s="3">
        <v>0.4</v>
      </c>
      <c r="J13" s="3">
        <v>6.7</v>
      </c>
      <c r="K13" s="3">
        <v>20</v>
      </c>
      <c r="L13" s="3">
        <v>60</v>
      </c>
      <c r="M13" s="3">
        <v>180</v>
      </c>
      <c r="N13" s="3">
        <v>0</v>
      </c>
      <c r="O13" s="3">
        <v>0</v>
      </c>
      <c r="P13" s="3">
        <v>0.02</v>
      </c>
      <c r="Q13" s="3">
        <v>0</v>
      </c>
      <c r="R13" s="3">
        <v>40.380000000000003</v>
      </c>
      <c r="T13" s="8"/>
      <c r="U13" s="2" t="s">
        <v>72</v>
      </c>
      <c r="V13" s="2">
        <f>C13</f>
        <v>20</v>
      </c>
      <c r="W13" s="70">
        <f t="shared" ref="W13:W19" si="11">V13*3%</f>
        <v>0.6</v>
      </c>
      <c r="X13" s="70">
        <f t="shared" ref="X13:X19" si="12">V13*10%</f>
        <v>2</v>
      </c>
      <c r="Y13" s="70">
        <f t="shared" ref="Y13:Y19" si="13">V13+W13+X13</f>
        <v>22.6</v>
      </c>
      <c r="Z13" s="3">
        <v>60</v>
      </c>
      <c r="AA13" s="3">
        <v>4</v>
      </c>
      <c r="AB13" s="3">
        <v>0.4</v>
      </c>
      <c r="AC13" s="3">
        <v>6.7</v>
      </c>
      <c r="AD13" s="3">
        <v>20</v>
      </c>
      <c r="AE13" s="3">
        <v>60</v>
      </c>
      <c r="AF13" s="3">
        <v>180</v>
      </c>
      <c r="AG13" s="3">
        <v>0</v>
      </c>
      <c r="AH13" s="3">
        <v>0</v>
      </c>
      <c r="AI13" s="3">
        <v>0.02</v>
      </c>
      <c r="AJ13" s="3">
        <v>0</v>
      </c>
      <c r="AK13" s="3">
        <v>40.380000000000003</v>
      </c>
    </row>
    <row r="14" spans="1:37" x14ac:dyDescent="0.25">
      <c r="A14" s="23">
        <v>187</v>
      </c>
      <c r="B14" s="27" t="s">
        <v>22</v>
      </c>
      <c r="C14" s="27">
        <v>16.78</v>
      </c>
      <c r="D14" s="70">
        <f t="shared" si="8"/>
        <v>0.50340000000000007</v>
      </c>
      <c r="E14" s="64">
        <f t="shared" si="9"/>
        <v>1.6780000000000002</v>
      </c>
      <c r="F14" s="70">
        <f t="shared" si="10"/>
        <v>18.961400000000001</v>
      </c>
      <c r="G14" s="23" t="s">
        <v>23</v>
      </c>
      <c r="H14" s="23">
        <v>1.4</v>
      </c>
      <c r="I14" s="23">
        <v>3.91</v>
      </c>
      <c r="J14" s="23">
        <v>6.79</v>
      </c>
      <c r="K14" s="23">
        <v>34.659999999999997</v>
      </c>
      <c r="L14" s="23">
        <v>17.8</v>
      </c>
      <c r="M14" s="23">
        <v>38.1</v>
      </c>
      <c r="N14" s="23">
        <v>0.64</v>
      </c>
      <c r="O14" s="23">
        <v>0</v>
      </c>
      <c r="P14" s="23">
        <v>0.05</v>
      </c>
      <c r="Q14" s="23">
        <v>14.7</v>
      </c>
      <c r="R14" s="23">
        <v>67.8</v>
      </c>
      <c r="S14" s="25"/>
      <c r="T14" s="23">
        <v>187</v>
      </c>
      <c r="U14" s="27" t="s">
        <v>22</v>
      </c>
      <c r="V14" s="2">
        <f>(C14/200)*250</f>
        <v>20.975000000000001</v>
      </c>
      <c r="W14" s="70">
        <f t="shared" si="11"/>
        <v>0.62924999999999998</v>
      </c>
      <c r="X14" s="70">
        <f t="shared" si="12"/>
        <v>2.0975000000000001</v>
      </c>
      <c r="Y14" s="70">
        <f t="shared" si="13"/>
        <v>23.701750000000001</v>
      </c>
      <c r="Z14" s="23">
        <v>250</v>
      </c>
      <c r="AA14" s="23">
        <v>2.2000000000000002</v>
      </c>
      <c r="AB14" s="23">
        <v>4.5</v>
      </c>
      <c r="AC14" s="23">
        <v>7.2</v>
      </c>
      <c r="AD14" s="23">
        <v>34.659999999999997</v>
      </c>
      <c r="AE14" s="23">
        <v>17.8</v>
      </c>
      <c r="AF14" s="23">
        <v>38.1</v>
      </c>
      <c r="AG14" s="23">
        <v>0.64</v>
      </c>
      <c r="AH14" s="23">
        <v>0</v>
      </c>
      <c r="AI14" s="23">
        <v>0.05</v>
      </c>
      <c r="AJ14" s="23">
        <v>14.7</v>
      </c>
      <c r="AK14" s="23">
        <v>72.400000000000006</v>
      </c>
    </row>
    <row r="15" spans="1:37" ht="31.5" customHeight="1" x14ac:dyDescent="0.25">
      <c r="A15" s="1">
        <v>679</v>
      </c>
      <c r="B15" s="2" t="s">
        <v>66</v>
      </c>
      <c r="C15" s="2">
        <v>10.32</v>
      </c>
      <c r="D15" s="70">
        <f t="shared" si="8"/>
        <v>0.30959999999999999</v>
      </c>
      <c r="E15" s="64">
        <f t="shared" si="9"/>
        <v>1.032</v>
      </c>
      <c r="F15" s="70">
        <f t="shared" si="10"/>
        <v>11.6616</v>
      </c>
      <c r="G15" s="3">
        <v>150</v>
      </c>
      <c r="H15" s="3">
        <v>7.46</v>
      </c>
      <c r="I15" s="3">
        <v>5.61</v>
      </c>
      <c r="J15" s="3">
        <v>35.840000000000003</v>
      </c>
      <c r="K15" s="3">
        <v>12.98</v>
      </c>
      <c r="L15" s="3">
        <v>67.5</v>
      </c>
      <c r="M15" s="3">
        <v>208.5</v>
      </c>
      <c r="N15" s="3">
        <v>3.95</v>
      </c>
      <c r="O15" s="3">
        <v>0.02</v>
      </c>
      <c r="P15" s="3">
        <v>0.18</v>
      </c>
      <c r="Q15" s="3">
        <v>0</v>
      </c>
      <c r="R15" s="3">
        <v>230.45</v>
      </c>
      <c r="T15" s="1">
        <v>679</v>
      </c>
      <c r="U15" s="2" t="s">
        <v>66</v>
      </c>
      <c r="V15" s="2">
        <f>(C15/150)*180</f>
        <v>12.384</v>
      </c>
      <c r="W15" s="70">
        <f t="shared" si="11"/>
        <v>0.37152000000000002</v>
      </c>
      <c r="X15" s="70">
        <f t="shared" si="12"/>
        <v>1.2384000000000002</v>
      </c>
      <c r="Y15" s="70">
        <f t="shared" si="13"/>
        <v>13.993920000000001</v>
      </c>
      <c r="Z15" s="3">
        <v>180</v>
      </c>
      <c r="AA15" s="3">
        <v>7.46</v>
      </c>
      <c r="AB15" s="3">
        <v>5.61</v>
      </c>
      <c r="AC15" s="3">
        <v>35.840000000000003</v>
      </c>
      <c r="AD15" s="3">
        <v>12.98</v>
      </c>
      <c r="AE15" s="3">
        <v>67.5</v>
      </c>
      <c r="AF15" s="3">
        <v>208.5</v>
      </c>
      <c r="AG15" s="3">
        <v>3.95</v>
      </c>
      <c r="AH15" s="3">
        <v>0.02</v>
      </c>
      <c r="AI15" s="3">
        <v>0.18</v>
      </c>
      <c r="AJ15" s="3">
        <v>0</v>
      </c>
      <c r="AK15" s="3">
        <v>230.45</v>
      </c>
    </row>
    <row r="16" spans="1:37" ht="25.5" x14ac:dyDescent="0.25">
      <c r="A16" s="23">
        <v>354</v>
      </c>
      <c r="B16" s="27" t="s">
        <v>79</v>
      </c>
      <c r="C16" s="27">
        <v>69.239999999999995</v>
      </c>
      <c r="D16" s="70">
        <f t="shared" si="8"/>
        <v>2.0771999999999999</v>
      </c>
      <c r="E16" s="64">
        <f t="shared" si="9"/>
        <v>6.9239999999999995</v>
      </c>
      <c r="F16" s="70">
        <f t="shared" si="10"/>
        <v>78.241199999999992</v>
      </c>
      <c r="G16" s="23" t="s">
        <v>25</v>
      </c>
      <c r="H16" s="23">
        <v>17.649999999999999</v>
      </c>
      <c r="I16" s="23">
        <v>14.58</v>
      </c>
      <c r="J16" s="23">
        <v>4.7</v>
      </c>
      <c r="K16" s="23">
        <v>54.5</v>
      </c>
      <c r="L16" s="23">
        <v>20.3</v>
      </c>
      <c r="M16" s="23">
        <v>132.9</v>
      </c>
      <c r="N16" s="23">
        <v>1.62</v>
      </c>
      <c r="O16" s="23">
        <v>43</v>
      </c>
      <c r="P16" s="23">
        <v>0.05</v>
      </c>
      <c r="Q16" s="23">
        <v>0.02</v>
      </c>
      <c r="R16" s="23">
        <v>221</v>
      </c>
      <c r="S16" s="25"/>
      <c r="T16" s="23">
        <v>354</v>
      </c>
      <c r="U16" s="27" t="s">
        <v>79</v>
      </c>
      <c r="V16" s="2">
        <f>(C16/80)*100</f>
        <v>86.55</v>
      </c>
      <c r="W16" s="70">
        <f t="shared" si="11"/>
        <v>2.5964999999999998</v>
      </c>
      <c r="X16" s="70">
        <f t="shared" si="12"/>
        <v>8.6549999999999994</v>
      </c>
      <c r="Y16" s="70">
        <f t="shared" si="13"/>
        <v>97.801500000000004</v>
      </c>
      <c r="Z16" s="23" t="s">
        <v>28</v>
      </c>
      <c r="AA16" s="23">
        <v>23.6</v>
      </c>
      <c r="AB16" s="23">
        <v>18.399999999999999</v>
      </c>
      <c r="AC16" s="23">
        <v>6.6</v>
      </c>
      <c r="AD16" s="23">
        <v>54.5</v>
      </c>
      <c r="AE16" s="23">
        <v>20.3</v>
      </c>
      <c r="AF16" s="23">
        <v>132.9</v>
      </c>
      <c r="AG16" s="23">
        <v>1.62</v>
      </c>
      <c r="AH16" s="23">
        <v>43</v>
      </c>
      <c r="AI16" s="23">
        <v>0.05</v>
      </c>
      <c r="AJ16" s="23">
        <v>0.02</v>
      </c>
      <c r="AK16" s="23">
        <v>245</v>
      </c>
    </row>
    <row r="17" spans="1:37" x14ac:dyDescent="0.25">
      <c r="A17" s="23"/>
      <c r="B17" s="27" t="s">
        <v>82</v>
      </c>
      <c r="C17" s="27">
        <v>10.19</v>
      </c>
      <c r="D17" s="70">
        <f t="shared" si="8"/>
        <v>0.30569999999999997</v>
      </c>
      <c r="E17" s="64">
        <f t="shared" si="9"/>
        <v>1.0189999999999999</v>
      </c>
      <c r="F17" s="70">
        <f t="shared" si="10"/>
        <v>11.514699999999999</v>
      </c>
      <c r="G17" s="23">
        <v>200</v>
      </c>
      <c r="H17" s="23">
        <v>0.6</v>
      </c>
      <c r="I17" s="23">
        <v>0.2</v>
      </c>
      <c r="J17" s="23">
        <v>58.6</v>
      </c>
      <c r="K17" s="23">
        <v>40</v>
      </c>
      <c r="L17" s="23">
        <v>18</v>
      </c>
      <c r="M17" s="23">
        <v>0.8</v>
      </c>
      <c r="N17" s="23">
        <v>24</v>
      </c>
      <c r="O17" s="23">
        <v>0</v>
      </c>
      <c r="P17" s="23">
        <v>0.04</v>
      </c>
      <c r="Q17" s="23">
        <v>16.899999999999999</v>
      </c>
      <c r="R17" s="23">
        <v>140</v>
      </c>
      <c r="S17" s="25"/>
      <c r="T17" s="23"/>
      <c r="U17" s="27" t="s">
        <v>83</v>
      </c>
      <c r="V17" s="2">
        <f t="shared" ref="V17" si="14">C17</f>
        <v>10.19</v>
      </c>
      <c r="W17" s="70">
        <f t="shared" si="11"/>
        <v>0.30569999999999997</v>
      </c>
      <c r="X17" s="70">
        <f t="shared" si="12"/>
        <v>1.0189999999999999</v>
      </c>
      <c r="Y17" s="70">
        <f t="shared" si="13"/>
        <v>11.514699999999999</v>
      </c>
      <c r="Z17" s="23">
        <v>200</v>
      </c>
      <c r="AA17" s="23">
        <v>0.6</v>
      </c>
      <c r="AB17" s="23">
        <v>0.2</v>
      </c>
      <c r="AC17" s="23">
        <v>58.6</v>
      </c>
      <c r="AD17" s="23">
        <v>40</v>
      </c>
      <c r="AE17" s="23">
        <v>18</v>
      </c>
      <c r="AF17" s="23">
        <v>0.8</v>
      </c>
      <c r="AG17" s="23">
        <v>24</v>
      </c>
      <c r="AH17" s="23">
        <v>0</v>
      </c>
      <c r="AI17" s="23">
        <v>0.04</v>
      </c>
      <c r="AJ17" s="23">
        <v>16.899999999999999</v>
      </c>
      <c r="AK17" s="23">
        <v>140</v>
      </c>
    </row>
    <row r="18" spans="1:37" x14ac:dyDescent="0.25">
      <c r="A18" s="23"/>
      <c r="B18" s="27" t="s">
        <v>26</v>
      </c>
      <c r="C18" s="27">
        <v>1.8</v>
      </c>
      <c r="D18" s="70">
        <f t="shared" si="8"/>
        <v>5.3999999999999999E-2</v>
      </c>
      <c r="E18" s="64">
        <f t="shared" si="9"/>
        <v>0.18000000000000002</v>
      </c>
      <c r="F18" s="70">
        <f t="shared" si="10"/>
        <v>2.0340000000000003</v>
      </c>
      <c r="G18" s="23">
        <v>20</v>
      </c>
      <c r="H18" s="23">
        <v>3.2</v>
      </c>
      <c r="I18" s="23">
        <v>1.36</v>
      </c>
      <c r="J18" s="23">
        <v>14.26</v>
      </c>
      <c r="K18" s="23">
        <v>125</v>
      </c>
      <c r="L18" s="23">
        <v>36</v>
      </c>
      <c r="M18" s="23">
        <v>129</v>
      </c>
      <c r="N18" s="23">
        <v>3.6</v>
      </c>
      <c r="O18" s="23">
        <v>0</v>
      </c>
      <c r="P18" s="23">
        <v>0.3</v>
      </c>
      <c r="Q18" s="23">
        <v>0.2</v>
      </c>
      <c r="R18" s="23">
        <v>82</v>
      </c>
      <c r="S18" s="25"/>
      <c r="T18" s="23"/>
      <c r="U18" s="27" t="s">
        <v>26</v>
      </c>
      <c r="V18" s="27">
        <v>1.8</v>
      </c>
      <c r="W18" s="70">
        <f t="shared" si="11"/>
        <v>5.3999999999999999E-2</v>
      </c>
      <c r="X18" s="70">
        <f t="shared" si="12"/>
        <v>0.18000000000000002</v>
      </c>
      <c r="Y18" s="70">
        <f t="shared" si="13"/>
        <v>2.0340000000000003</v>
      </c>
      <c r="Z18" s="34">
        <v>20</v>
      </c>
      <c r="AA18" s="34">
        <v>3.2</v>
      </c>
      <c r="AB18" s="34">
        <v>1.36</v>
      </c>
      <c r="AC18" s="34">
        <v>14.26</v>
      </c>
      <c r="AD18" s="34">
        <v>125</v>
      </c>
      <c r="AE18" s="34">
        <v>36</v>
      </c>
      <c r="AF18" s="34">
        <v>129</v>
      </c>
      <c r="AG18" s="34">
        <v>3.6</v>
      </c>
      <c r="AH18" s="34">
        <v>0</v>
      </c>
      <c r="AI18" s="34">
        <v>0.3</v>
      </c>
      <c r="AJ18" s="34">
        <v>0.2</v>
      </c>
      <c r="AK18" s="34">
        <v>82</v>
      </c>
    </row>
    <row r="19" spans="1:37" ht="38.25" x14ac:dyDescent="0.25">
      <c r="A19" s="34"/>
      <c r="B19" s="27" t="s">
        <v>67</v>
      </c>
      <c r="C19" s="27">
        <v>1.8</v>
      </c>
      <c r="D19" s="70">
        <f t="shared" si="8"/>
        <v>5.3999999999999999E-2</v>
      </c>
      <c r="E19" s="64">
        <f t="shared" si="9"/>
        <v>0.18000000000000002</v>
      </c>
      <c r="F19" s="70">
        <f t="shared" si="10"/>
        <v>2.0340000000000003</v>
      </c>
      <c r="G19" s="34">
        <v>30</v>
      </c>
      <c r="H19" s="34">
        <v>2.4</v>
      </c>
      <c r="I19" s="34">
        <v>1.6</v>
      </c>
      <c r="J19" s="34">
        <v>12.8</v>
      </c>
      <c r="K19" s="34">
        <v>21.9</v>
      </c>
      <c r="L19" s="34">
        <v>12</v>
      </c>
      <c r="M19" s="34">
        <v>37.5</v>
      </c>
      <c r="N19" s="34">
        <v>0.8</v>
      </c>
      <c r="O19" s="34">
        <v>0</v>
      </c>
      <c r="P19" s="34">
        <v>0.4</v>
      </c>
      <c r="Q19" s="34">
        <v>0.4</v>
      </c>
      <c r="R19" s="34">
        <v>78</v>
      </c>
      <c r="S19" s="25"/>
      <c r="T19" s="34"/>
      <c r="U19" s="27" t="s">
        <v>67</v>
      </c>
      <c r="V19" s="27">
        <v>1.8</v>
      </c>
      <c r="W19" s="70">
        <f t="shared" si="11"/>
        <v>5.3999999999999999E-2</v>
      </c>
      <c r="X19" s="70">
        <f t="shared" si="12"/>
        <v>0.18000000000000002</v>
      </c>
      <c r="Y19" s="70">
        <f t="shared" si="13"/>
        <v>2.0340000000000003</v>
      </c>
      <c r="Z19" s="34">
        <v>30</v>
      </c>
      <c r="AA19" s="34">
        <v>2.4</v>
      </c>
      <c r="AB19" s="34">
        <v>1.6</v>
      </c>
      <c r="AC19" s="34">
        <v>12.8</v>
      </c>
      <c r="AD19" s="34">
        <v>21.9</v>
      </c>
      <c r="AE19" s="34">
        <v>12</v>
      </c>
      <c r="AF19" s="34">
        <v>37.5</v>
      </c>
      <c r="AG19" s="34">
        <v>0.8</v>
      </c>
      <c r="AH19" s="34">
        <v>0</v>
      </c>
      <c r="AI19" s="34">
        <v>0.4</v>
      </c>
      <c r="AJ19" s="34">
        <v>0.4</v>
      </c>
      <c r="AK19" s="34">
        <v>78</v>
      </c>
    </row>
    <row r="20" spans="1:37" x14ac:dyDescent="0.25">
      <c r="A20" s="26"/>
      <c r="B20" s="32" t="s">
        <v>20</v>
      </c>
      <c r="C20" s="32">
        <f>SUM(C13:C19)</f>
        <v>130.13000000000002</v>
      </c>
      <c r="D20" s="70">
        <f>C20*3%</f>
        <v>3.9039000000000006</v>
      </c>
      <c r="E20" s="64">
        <f>C20*10%</f>
        <v>13.013000000000003</v>
      </c>
      <c r="F20" s="70">
        <f>C20+D20+E20</f>
        <v>147.04690000000002</v>
      </c>
      <c r="G20" s="23"/>
      <c r="H20" s="23">
        <f>SUM(H14:H18)</f>
        <v>30.31</v>
      </c>
      <c r="I20" s="23">
        <f t="shared" ref="I20:R20" si="15">SUM(I14:I18)</f>
        <v>25.66</v>
      </c>
      <c r="J20" s="23">
        <f>SUM(J13:J19)</f>
        <v>139.69000000000003</v>
      </c>
      <c r="K20" s="23">
        <f t="shared" si="15"/>
        <v>267.14</v>
      </c>
      <c r="L20" s="23">
        <f t="shared" si="15"/>
        <v>159.6</v>
      </c>
      <c r="M20" s="23">
        <f t="shared" si="15"/>
        <v>509.3</v>
      </c>
      <c r="N20" s="23">
        <f t="shared" si="15"/>
        <v>33.81</v>
      </c>
      <c r="O20" s="23">
        <f t="shared" si="15"/>
        <v>43.02</v>
      </c>
      <c r="P20" s="23">
        <f t="shared" si="15"/>
        <v>0.61999999999999988</v>
      </c>
      <c r="Q20" s="23">
        <f t="shared" si="15"/>
        <v>31.819999999999997</v>
      </c>
      <c r="R20" s="23">
        <f t="shared" si="15"/>
        <v>741.25</v>
      </c>
      <c r="S20" s="25"/>
      <c r="T20" s="26"/>
      <c r="U20" s="32" t="s">
        <v>20</v>
      </c>
      <c r="V20" s="32">
        <f>SUM(V13:V19)</f>
        <v>153.69900000000001</v>
      </c>
      <c r="W20" s="70">
        <f>V20*3%</f>
        <v>4.61097</v>
      </c>
      <c r="X20" s="70">
        <f>V20*10%</f>
        <v>15.369900000000001</v>
      </c>
      <c r="Y20" s="70">
        <f>V20+W20+X20</f>
        <v>173.67987000000002</v>
      </c>
      <c r="Z20" s="23"/>
      <c r="AA20" s="23">
        <f>SUM(AA14:AA18)</f>
        <v>37.060000000000009</v>
      </c>
      <c r="AB20" s="23">
        <f t="shared" ref="AB20:AK20" si="16">SUM(AB14:AB18)</f>
        <v>30.069999999999997</v>
      </c>
      <c r="AC20" s="23">
        <f>SUM(AC13:AC18)</f>
        <v>129.19999999999999</v>
      </c>
      <c r="AD20" s="23">
        <f t="shared" si="16"/>
        <v>267.14</v>
      </c>
      <c r="AE20" s="23">
        <f t="shared" si="16"/>
        <v>159.6</v>
      </c>
      <c r="AF20" s="23">
        <f t="shared" si="16"/>
        <v>509.3</v>
      </c>
      <c r="AG20" s="23">
        <f t="shared" si="16"/>
        <v>33.81</v>
      </c>
      <c r="AH20" s="23">
        <f t="shared" si="16"/>
        <v>43.02</v>
      </c>
      <c r="AI20" s="23">
        <f t="shared" si="16"/>
        <v>0.61999999999999988</v>
      </c>
      <c r="AJ20" s="23">
        <f t="shared" si="16"/>
        <v>31.819999999999997</v>
      </c>
      <c r="AK20" s="23">
        <f t="shared" si="16"/>
        <v>769.85</v>
      </c>
    </row>
    <row r="21" spans="1:37" s="94" customFormat="1" x14ac:dyDescent="0.25">
      <c r="A21" s="89"/>
      <c r="B21" s="90" t="s">
        <v>27</v>
      </c>
      <c r="C21" s="90">
        <f>SUM(C20)+C10</f>
        <v>175.99</v>
      </c>
      <c r="D21" s="91">
        <f>C21*3%</f>
        <v>5.2797000000000001</v>
      </c>
      <c r="E21" s="92">
        <f>C21*10%</f>
        <v>17.599</v>
      </c>
      <c r="F21" s="91">
        <f>C21+D21+E21</f>
        <v>198.86869999999999</v>
      </c>
      <c r="G21" s="89"/>
      <c r="H21" s="89">
        <f t="shared" ref="H21:R21" si="17">H10+H20</f>
        <v>50.3</v>
      </c>
      <c r="I21" s="89">
        <f t="shared" si="17"/>
        <v>53.82</v>
      </c>
      <c r="J21" s="89">
        <f t="shared" si="17"/>
        <v>190.68</v>
      </c>
      <c r="K21" s="89">
        <f t="shared" si="17"/>
        <v>519.29999999999995</v>
      </c>
      <c r="L21" s="89">
        <f t="shared" si="17"/>
        <v>215.1</v>
      </c>
      <c r="M21" s="89">
        <f t="shared" si="17"/>
        <v>901.8</v>
      </c>
      <c r="N21" s="89">
        <f t="shared" si="17"/>
        <v>40.75</v>
      </c>
      <c r="O21" s="89">
        <f t="shared" si="17"/>
        <v>476.52</v>
      </c>
      <c r="P21" s="89">
        <f t="shared" si="17"/>
        <v>1.17</v>
      </c>
      <c r="Q21" s="89">
        <f t="shared" si="17"/>
        <v>32.119999999999997</v>
      </c>
      <c r="R21" s="89">
        <f t="shared" si="17"/>
        <v>1309.6500000000001</v>
      </c>
      <c r="S21" s="93"/>
      <c r="T21" s="89"/>
      <c r="U21" s="90" t="s">
        <v>27</v>
      </c>
      <c r="V21" s="90">
        <f>SUM(V20)+V10</f>
        <v>211.369</v>
      </c>
      <c r="W21" s="91">
        <f>V21*3%</f>
        <v>6.3410699999999993</v>
      </c>
      <c r="X21" s="91">
        <f>V21*10%</f>
        <v>21.136900000000001</v>
      </c>
      <c r="Y21" s="91">
        <f>V21+W21+X21</f>
        <v>238.84697</v>
      </c>
      <c r="Z21" s="89"/>
      <c r="AA21" s="89">
        <f t="shared" ref="AA21:AK21" si="18">AA10+AA20</f>
        <v>61.310000000000009</v>
      </c>
      <c r="AB21" s="89">
        <f t="shared" si="18"/>
        <v>63.459999999999994</v>
      </c>
      <c r="AC21" s="89">
        <f t="shared" si="18"/>
        <v>181.04</v>
      </c>
      <c r="AD21" s="89">
        <f t="shared" si="18"/>
        <v>519.29999999999995</v>
      </c>
      <c r="AE21" s="89">
        <f t="shared" si="18"/>
        <v>215.1</v>
      </c>
      <c r="AF21" s="89">
        <f t="shared" si="18"/>
        <v>901.8</v>
      </c>
      <c r="AG21" s="89">
        <f t="shared" si="18"/>
        <v>40.75</v>
      </c>
      <c r="AH21" s="89">
        <f t="shared" si="18"/>
        <v>476.52</v>
      </c>
      <c r="AI21" s="89">
        <f t="shared" si="18"/>
        <v>1.17</v>
      </c>
      <c r="AJ21" s="89">
        <f t="shared" si="18"/>
        <v>32.119999999999997</v>
      </c>
      <c r="AK21" s="89">
        <f t="shared" si="18"/>
        <v>1394.65</v>
      </c>
    </row>
    <row r="22" spans="1:37" s="94" customFormat="1" x14ac:dyDescent="0.25">
      <c r="A22" s="106"/>
      <c r="B22" s="107"/>
      <c r="C22" s="107"/>
      <c r="D22" s="108"/>
      <c r="E22" s="109"/>
      <c r="F22" s="108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93"/>
      <c r="T22" s="106"/>
      <c r="U22" s="107"/>
      <c r="V22" s="107"/>
      <c r="W22" s="108"/>
      <c r="X22" s="108"/>
      <c r="Y22" s="108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</row>
    <row r="23" spans="1:37" ht="32.25" customHeight="1" x14ac:dyDescent="0.25">
      <c r="A23" s="110" t="s">
        <v>89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  <c r="X23" s="111"/>
      <c r="Y23" s="111"/>
      <c r="Z23" s="110"/>
      <c r="AA23" s="110"/>
      <c r="AB23" s="110"/>
      <c r="AC23" s="110" t="s">
        <v>90</v>
      </c>
      <c r="AD23" s="110"/>
      <c r="AE23" s="110"/>
      <c r="AF23" s="110"/>
      <c r="AG23" s="110"/>
      <c r="AH23" s="110"/>
      <c r="AI23" s="110"/>
      <c r="AJ23" s="110"/>
      <c r="AK23" s="112">
        <v>45174</v>
      </c>
    </row>
    <row r="24" spans="1:37" ht="23.25" thickBot="1" x14ac:dyDescent="0.35">
      <c r="A24" s="138" t="s">
        <v>58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T24" s="138" t="s">
        <v>61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</row>
    <row r="25" spans="1:37" ht="24" customHeight="1" x14ac:dyDescent="0.25">
      <c r="A25" s="144" t="s">
        <v>0</v>
      </c>
      <c r="B25" s="124" t="s">
        <v>1</v>
      </c>
      <c r="C25" s="62"/>
      <c r="D25" s="30"/>
      <c r="E25" s="30"/>
      <c r="F25" s="62"/>
      <c r="G25" s="124" t="s">
        <v>2</v>
      </c>
      <c r="H25" s="124" t="s">
        <v>3</v>
      </c>
      <c r="I25" s="124"/>
      <c r="J25" s="124"/>
      <c r="K25" s="124" t="s">
        <v>4</v>
      </c>
      <c r="L25" s="124"/>
      <c r="M25" s="124"/>
      <c r="N25" s="124"/>
      <c r="O25" s="124" t="s">
        <v>5</v>
      </c>
      <c r="P25" s="124"/>
      <c r="Q25" s="124"/>
      <c r="R25" s="124" t="s">
        <v>6</v>
      </c>
      <c r="S25" s="25"/>
      <c r="T25" s="124" t="s">
        <v>0</v>
      </c>
      <c r="U25" s="124" t="s">
        <v>1</v>
      </c>
      <c r="V25" s="62"/>
      <c r="W25" s="71"/>
      <c r="X25" s="71"/>
      <c r="Y25" s="71"/>
      <c r="Z25" s="124" t="s">
        <v>2</v>
      </c>
      <c r="AA25" s="124" t="s">
        <v>3</v>
      </c>
      <c r="AB25" s="124"/>
      <c r="AC25" s="124"/>
      <c r="AD25" s="124" t="s">
        <v>4</v>
      </c>
      <c r="AE25" s="124"/>
      <c r="AF25" s="124"/>
      <c r="AG25" s="124"/>
      <c r="AH25" s="124" t="s">
        <v>5</v>
      </c>
      <c r="AI25" s="124"/>
      <c r="AJ25" s="124"/>
      <c r="AK25" s="124" t="s">
        <v>6</v>
      </c>
    </row>
    <row r="26" spans="1:37" ht="36.75" customHeight="1" thickBot="1" x14ac:dyDescent="0.3">
      <c r="A26" s="145"/>
      <c r="B26" s="124"/>
      <c r="C26" s="63" t="s">
        <v>86</v>
      </c>
      <c r="D26" s="69" t="s">
        <v>87</v>
      </c>
      <c r="E26" s="69" t="s">
        <v>88</v>
      </c>
      <c r="F26" s="63" t="s">
        <v>86</v>
      </c>
      <c r="G26" s="124"/>
      <c r="H26" s="23" t="s">
        <v>7</v>
      </c>
      <c r="I26" s="23" t="s">
        <v>8</v>
      </c>
      <c r="J26" s="23" t="s">
        <v>9</v>
      </c>
      <c r="K26" s="23" t="s">
        <v>10</v>
      </c>
      <c r="L26" s="23" t="s">
        <v>11</v>
      </c>
      <c r="M26" s="23" t="s">
        <v>12</v>
      </c>
      <c r="N26" s="23" t="s">
        <v>13</v>
      </c>
      <c r="O26" s="23" t="s">
        <v>14</v>
      </c>
      <c r="P26" s="23" t="s">
        <v>15</v>
      </c>
      <c r="Q26" s="23" t="s">
        <v>16</v>
      </c>
      <c r="R26" s="124"/>
      <c r="S26" s="25"/>
      <c r="T26" s="124"/>
      <c r="U26" s="124"/>
      <c r="V26" s="63" t="s">
        <v>86</v>
      </c>
      <c r="W26" s="69" t="s">
        <v>87</v>
      </c>
      <c r="X26" s="69" t="s">
        <v>88</v>
      </c>
      <c r="Y26" s="63" t="s">
        <v>86</v>
      </c>
      <c r="Z26" s="124"/>
      <c r="AA26" s="23" t="s">
        <v>7</v>
      </c>
      <c r="AB26" s="23" t="s">
        <v>8</v>
      </c>
      <c r="AC26" s="23" t="s">
        <v>9</v>
      </c>
      <c r="AD26" s="23" t="s">
        <v>10</v>
      </c>
      <c r="AE26" s="23" t="s">
        <v>11</v>
      </c>
      <c r="AF26" s="23" t="s">
        <v>12</v>
      </c>
      <c r="AG26" s="23" t="s">
        <v>13</v>
      </c>
      <c r="AH26" s="23" t="s">
        <v>14</v>
      </c>
      <c r="AI26" s="23" t="s">
        <v>15</v>
      </c>
      <c r="AJ26" s="23" t="s">
        <v>16</v>
      </c>
      <c r="AK26" s="124"/>
    </row>
    <row r="27" spans="1:37" x14ac:dyDescent="0.25">
      <c r="A27" s="26"/>
      <c r="B27" s="125" t="s">
        <v>73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25"/>
      <c r="T27" s="26"/>
      <c r="U27" s="126" t="s">
        <v>17</v>
      </c>
      <c r="V27" s="126"/>
      <c r="W27" s="126"/>
      <c r="X27" s="126"/>
      <c r="Y27" s="126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</row>
    <row r="28" spans="1:37" ht="31.5" x14ac:dyDescent="0.25">
      <c r="A28" s="4">
        <v>2</v>
      </c>
      <c r="B28" s="44" t="s">
        <v>38</v>
      </c>
      <c r="C28" s="44">
        <v>6.26</v>
      </c>
      <c r="D28" s="70">
        <f t="shared" ref="D28" si="19">C28*3%</f>
        <v>0.18779999999999999</v>
      </c>
      <c r="E28" s="64">
        <f t="shared" ref="E28" si="20">C28*10%</f>
        <v>0.626</v>
      </c>
      <c r="F28" s="70">
        <f t="shared" ref="F28" si="21">C28+D28+E28</f>
        <v>7.0738000000000003</v>
      </c>
      <c r="G28" s="8" t="s">
        <v>39</v>
      </c>
      <c r="H28" s="8">
        <v>2.3199999999999998</v>
      </c>
      <c r="I28" s="8">
        <v>4.6399999999999997</v>
      </c>
      <c r="J28" s="8">
        <v>20.079999999999998</v>
      </c>
      <c r="K28" s="13">
        <v>6.96</v>
      </c>
      <c r="L28" s="13">
        <v>0</v>
      </c>
      <c r="M28" s="13">
        <v>3</v>
      </c>
      <c r="N28" s="13">
        <v>0</v>
      </c>
      <c r="O28" s="13">
        <v>88.5</v>
      </c>
      <c r="P28" s="13"/>
      <c r="Q28" s="13"/>
      <c r="R28" s="13">
        <v>112.5</v>
      </c>
      <c r="T28" s="13">
        <v>2</v>
      </c>
      <c r="U28" s="44" t="s">
        <v>38</v>
      </c>
      <c r="V28" s="44">
        <f>C28</f>
        <v>6.26</v>
      </c>
      <c r="W28" s="70">
        <f t="shared" ref="W28" si="22">V28*3%</f>
        <v>0.18779999999999999</v>
      </c>
      <c r="X28" s="70">
        <f t="shared" ref="X28" si="23">V28*10%</f>
        <v>0.626</v>
      </c>
      <c r="Y28" s="70">
        <f t="shared" ref="Y28" si="24">V28+W28+X28</f>
        <v>7.0738000000000003</v>
      </c>
      <c r="Z28" s="8" t="s">
        <v>39</v>
      </c>
      <c r="AA28" s="8">
        <v>2.3199999999999998</v>
      </c>
      <c r="AB28" s="8">
        <v>4.6399999999999997</v>
      </c>
      <c r="AC28" s="8">
        <v>20.079999999999998</v>
      </c>
      <c r="AD28" s="13">
        <v>6.96</v>
      </c>
      <c r="AE28" s="13">
        <v>0</v>
      </c>
      <c r="AF28" s="13">
        <v>3</v>
      </c>
      <c r="AG28" s="13">
        <v>0</v>
      </c>
      <c r="AH28" s="13">
        <v>88.5</v>
      </c>
      <c r="AI28" s="13"/>
      <c r="AJ28" s="13"/>
      <c r="AK28" s="13">
        <v>112.5</v>
      </c>
    </row>
    <row r="29" spans="1:37" ht="28.5" customHeight="1" x14ac:dyDescent="0.25">
      <c r="A29" s="23">
        <v>168</v>
      </c>
      <c r="B29" s="27" t="s">
        <v>30</v>
      </c>
      <c r="C29" s="27">
        <v>12.13</v>
      </c>
      <c r="D29" s="70">
        <f t="shared" ref="D29:D30" si="25">C29*3%</f>
        <v>0.3639</v>
      </c>
      <c r="E29" s="64">
        <f t="shared" ref="E29:E30" si="26">C29*10%</f>
        <v>1.2130000000000001</v>
      </c>
      <c r="F29" s="70">
        <f t="shared" ref="F29:F30" si="27">C29+D29+E29</f>
        <v>13.706900000000001</v>
      </c>
      <c r="G29" s="23">
        <v>150</v>
      </c>
      <c r="H29" s="23">
        <v>3.4</v>
      </c>
      <c r="I29" s="23">
        <v>3.96</v>
      </c>
      <c r="J29" s="23">
        <v>27.81</v>
      </c>
      <c r="K29" s="23">
        <v>8.6</v>
      </c>
      <c r="L29" s="23">
        <v>5.9</v>
      </c>
      <c r="M29" s="23">
        <v>29.4</v>
      </c>
      <c r="N29" s="23">
        <v>0.36</v>
      </c>
      <c r="O29" s="23">
        <v>20</v>
      </c>
      <c r="P29" s="23">
        <v>0.03</v>
      </c>
      <c r="Q29" s="23">
        <v>0</v>
      </c>
      <c r="R29" s="23">
        <v>161</v>
      </c>
      <c r="S29" s="25"/>
      <c r="T29" s="23">
        <v>168</v>
      </c>
      <c r="U29" s="27" t="s">
        <v>30</v>
      </c>
      <c r="V29" s="48">
        <f>(C29/150)*200</f>
        <v>16.173333333333336</v>
      </c>
      <c r="W29" s="70">
        <f t="shared" ref="W29:W30" si="28">V29*3%</f>
        <v>0.48520000000000008</v>
      </c>
      <c r="X29" s="70">
        <f t="shared" ref="X29:X30" si="29">V29*10%</f>
        <v>1.6173333333333337</v>
      </c>
      <c r="Y29" s="70">
        <f t="shared" ref="Y29:Y30" si="30">V29+W29+X29</f>
        <v>18.275866666666669</v>
      </c>
      <c r="Z29" s="23">
        <v>200</v>
      </c>
      <c r="AA29" s="23">
        <v>5.4</v>
      </c>
      <c r="AB29" s="23">
        <v>4.1100000000000003</v>
      </c>
      <c r="AC29" s="23">
        <v>30.54</v>
      </c>
      <c r="AD29" s="23">
        <v>8.6</v>
      </c>
      <c r="AE29" s="23">
        <v>5.9</v>
      </c>
      <c r="AF29" s="23">
        <v>29.4</v>
      </c>
      <c r="AG29" s="23">
        <v>0.36</v>
      </c>
      <c r="AH29" s="23">
        <v>20</v>
      </c>
      <c r="AI29" s="23">
        <v>0.03</v>
      </c>
      <c r="AJ29" s="23">
        <v>0</v>
      </c>
      <c r="AK29" s="23">
        <v>169</v>
      </c>
    </row>
    <row r="30" spans="1:37" ht="30" x14ac:dyDescent="0.25">
      <c r="A30" s="57">
        <v>379</v>
      </c>
      <c r="B30" s="5" t="s">
        <v>41</v>
      </c>
      <c r="C30" s="5">
        <v>10.8</v>
      </c>
      <c r="D30" s="70">
        <f t="shared" si="25"/>
        <v>0.32400000000000001</v>
      </c>
      <c r="E30" s="64">
        <f t="shared" si="26"/>
        <v>1.08</v>
      </c>
      <c r="F30" s="70">
        <f t="shared" si="27"/>
        <v>12.204000000000001</v>
      </c>
      <c r="G30" s="6">
        <v>200</v>
      </c>
      <c r="H30" s="6">
        <v>1.4</v>
      </c>
      <c r="I30" s="6">
        <v>2</v>
      </c>
      <c r="J30" s="6">
        <v>22.4</v>
      </c>
      <c r="K30" s="6">
        <v>34</v>
      </c>
      <c r="L30" s="6">
        <v>7</v>
      </c>
      <c r="M30" s="6">
        <v>45</v>
      </c>
      <c r="N30" s="6">
        <v>0</v>
      </c>
      <c r="O30" s="6">
        <v>0.08</v>
      </c>
      <c r="P30" s="6">
        <v>0.02</v>
      </c>
      <c r="Q30" s="6">
        <v>0</v>
      </c>
      <c r="R30" s="6">
        <v>116</v>
      </c>
      <c r="T30" s="4">
        <v>379</v>
      </c>
      <c r="U30" s="5" t="s">
        <v>41</v>
      </c>
      <c r="V30" s="27">
        <f t="shared" ref="V30" si="31">C30</f>
        <v>10.8</v>
      </c>
      <c r="W30" s="70">
        <f t="shared" si="28"/>
        <v>0.32400000000000001</v>
      </c>
      <c r="X30" s="70">
        <f t="shared" si="29"/>
        <v>1.08</v>
      </c>
      <c r="Y30" s="70">
        <f t="shared" si="30"/>
        <v>12.204000000000001</v>
      </c>
      <c r="Z30" s="6">
        <v>200</v>
      </c>
      <c r="AA30" s="6">
        <v>1.4</v>
      </c>
      <c r="AB30" s="6">
        <v>2</v>
      </c>
      <c r="AC30" s="6">
        <v>22.4</v>
      </c>
      <c r="AD30" s="6">
        <v>34</v>
      </c>
      <c r="AE30" s="6">
        <v>7</v>
      </c>
      <c r="AF30" s="6">
        <v>45</v>
      </c>
      <c r="AG30" s="6">
        <v>0</v>
      </c>
      <c r="AH30" s="6">
        <v>0.08</v>
      </c>
      <c r="AI30" s="6">
        <v>0.02</v>
      </c>
      <c r="AJ30" s="6">
        <v>0</v>
      </c>
      <c r="AK30" s="6">
        <v>116</v>
      </c>
    </row>
    <row r="31" spans="1:37" x14ac:dyDescent="0.25">
      <c r="A31" s="23"/>
      <c r="B31" s="29" t="s">
        <v>20</v>
      </c>
      <c r="C31" s="29">
        <f>SUM(C28:C30)</f>
        <v>29.19</v>
      </c>
      <c r="D31" s="70">
        <f>C31*3%</f>
        <v>0.87570000000000003</v>
      </c>
      <c r="E31" s="64">
        <f>C31*10%</f>
        <v>2.9190000000000005</v>
      </c>
      <c r="F31" s="70">
        <f>C31+D31+E31</f>
        <v>32.984700000000004</v>
      </c>
      <c r="G31" s="23"/>
      <c r="H31" s="23">
        <f t="shared" ref="H31:R31" si="32">SUM(H28:H30)</f>
        <v>7.1199999999999992</v>
      </c>
      <c r="I31" s="23">
        <f t="shared" si="32"/>
        <v>10.6</v>
      </c>
      <c r="J31" s="23">
        <f t="shared" si="32"/>
        <v>70.289999999999992</v>
      </c>
      <c r="K31" s="23">
        <f t="shared" si="32"/>
        <v>49.56</v>
      </c>
      <c r="L31" s="23">
        <f t="shared" si="32"/>
        <v>12.9</v>
      </c>
      <c r="M31" s="23">
        <f t="shared" si="32"/>
        <v>77.400000000000006</v>
      </c>
      <c r="N31" s="23">
        <f t="shared" si="32"/>
        <v>0.36</v>
      </c>
      <c r="O31" s="23">
        <f t="shared" si="32"/>
        <v>108.58</v>
      </c>
      <c r="P31" s="23">
        <f t="shared" si="32"/>
        <v>0.05</v>
      </c>
      <c r="Q31" s="23">
        <f t="shared" si="32"/>
        <v>0</v>
      </c>
      <c r="R31" s="23">
        <f t="shared" si="32"/>
        <v>389.5</v>
      </c>
      <c r="S31" s="25"/>
      <c r="T31" s="23"/>
      <c r="U31" s="29" t="s">
        <v>20</v>
      </c>
      <c r="V31" s="29">
        <f>SUM(V28:V30)</f>
        <v>33.233333333333334</v>
      </c>
      <c r="W31" s="70">
        <f>V31*3%</f>
        <v>0.997</v>
      </c>
      <c r="X31" s="70">
        <f>V31*10%</f>
        <v>3.3233333333333337</v>
      </c>
      <c r="Y31" s="70">
        <f>V31+W31+X31</f>
        <v>37.553666666666665</v>
      </c>
      <c r="Z31" s="23"/>
      <c r="AA31" s="23">
        <f t="shared" ref="AA31:AK31" si="33">SUM(AA28:AA30)</f>
        <v>9.120000000000001</v>
      </c>
      <c r="AB31" s="23">
        <f t="shared" si="33"/>
        <v>10.75</v>
      </c>
      <c r="AC31" s="23">
        <f t="shared" si="33"/>
        <v>73.02</v>
      </c>
      <c r="AD31" s="23">
        <f t="shared" si="33"/>
        <v>49.56</v>
      </c>
      <c r="AE31" s="23">
        <f t="shared" si="33"/>
        <v>12.9</v>
      </c>
      <c r="AF31" s="23">
        <f t="shared" si="33"/>
        <v>77.400000000000006</v>
      </c>
      <c r="AG31" s="23">
        <f t="shared" si="33"/>
        <v>0.36</v>
      </c>
      <c r="AH31" s="23">
        <f t="shared" si="33"/>
        <v>108.58</v>
      </c>
      <c r="AI31" s="23">
        <f t="shared" si="33"/>
        <v>0.05</v>
      </c>
      <c r="AJ31" s="23">
        <f t="shared" si="33"/>
        <v>0</v>
      </c>
      <c r="AK31" s="23">
        <f t="shared" si="33"/>
        <v>397.5</v>
      </c>
    </row>
    <row r="32" spans="1:37" x14ac:dyDescent="0.25">
      <c r="A32" s="30"/>
      <c r="B32" s="31"/>
      <c r="C32" s="31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25"/>
      <c r="T32" s="30"/>
      <c r="U32" s="31"/>
      <c r="V32" s="31"/>
      <c r="W32" s="72"/>
      <c r="X32" s="72"/>
      <c r="Y32" s="72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x14ac:dyDescent="0.25">
      <c r="A33" s="26"/>
      <c r="B33" s="126" t="s">
        <v>21</v>
      </c>
      <c r="C33" s="126"/>
      <c r="D33" s="126"/>
      <c r="E33" s="126"/>
      <c r="F33" s="126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25"/>
      <c r="T33" s="26"/>
      <c r="U33" s="126" t="s">
        <v>21</v>
      </c>
      <c r="V33" s="126"/>
      <c r="W33" s="126"/>
      <c r="X33" s="126"/>
      <c r="Y33" s="126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</row>
    <row r="34" spans="1:37" ht="30" x14ac:dyDescent="0.25">
      <c r="A34" s="24" t="s">
        <v>76</v>
      </c>
      <c r="B34" s="2" t="s">
        <v>72</v>
      </c>
      <c r="C34" s="2">
        <v>20</v>
      </c>
      <c r="D34" s="70">
        <f t="shared" ref="D34:D40" si="34">C34*3%</f>
        <v>0.6</v>
      </c>
      <c r="E34" s="64">
        <f t="shared" ref="E34:E40" si="35">C34*10%</f>
        <v>2</v>
      </c>
      <c r="F34" s="70">
        <f t="shared" ref="F34:F40" si="36">C34+D34+E34</f>
        <v>22.6</v>
      </c>
      <c r="G34" s="3">
        <v>60</v>
      </c>
      <c r="H34" s="3">
        <v>4</v>
      </c>
      <c r="I34" s="3">
        <v>0.4</v>
      </c>
      <c r="J34" s="3">
        <v>6.7</v>
      </c>
      <c r="K34" s="3">
        <v>20</v>
      </c>
      <c r="L34" s="3">
        <v>60</v>
      </c>
      <c r="M34" s="3">
        <v>180</v>
      </c>
      <c r="N34" s="3">
        <v>0</v>
      </c>
      <c r="O34" s="3">
        <v>0</v>
      </c>
      <c r="P34" s="3">
        <v>0.02</v>
      </c>
      <c r="Q34" s="3">
        <v>0</v>
      </c>
      <c r="R34" s="3">
        <v>40.380000000000003</v>
      </c>
      <c r="T34" s="8"/>
      <c r="U34" s="2" t="s">
        <v>72</v>
      </c>
      <c r="V34" s="2">
        <f>C34</f>
        <v>20</v>
      </c>
      <c r="W34" s="70">
        <f t="shared" ref="W34:W40" si="37">V34*3%</f>
        <v>0.6</v>
      </c>
      <c r="X34" s="70">
        <f t="shared" ref="X34:X40" si="38">V34*10%</f>
        <v>2</v>
      </c>
      <c r="Y34" s="70">
        <f t="shared" ref="Y34:Y40" si="39">V34+W34+X34</f>
        <v>22.6</v>
      </c>
      <c r="Z34" s="3">
        <v>60</v>
      </c>
      <c r="AA34" s="3">
        <v>4</v>
      </c>
      <c r="AB34" s="3">
        <v>0.4</v>
      </c>
      <c r="AC34" s="3">
        <v>6.7</v>
      </c>
      <c r="AD34" s="3">
        <v>20</v>
      </c>
      <c r="AE34" s="3">
        <v>60</v>
      </c>
      <c r="AF34" s="3">
        <v>180</v>
      </c>
      <c r="AG34" s="3">
        <v>0</v>
      </c>
      <c r="AH34" s="3">
        <v>0</v>
      </c>
      <c r="AI34" s="3">
        <v>0.02</v>
      </c>
      <c r="AJ34" s="3">
        <v>0</v>
      </c>
      <c r="AK34" s="3">
        <v>40.380000000000003</v>
      </c>
    </row>
    <row r="35" spans="1:37" ht="25.5" x14ac:dyDescent="0.25">
      <c r="A35" s="24">
        <v>83</v>
      </c>
      <c r="B35" s="28" t="s">
        <v>32</v>
      </c>
      <c r="C35" s="28">
        <v>20.2</v>
      </c>
      <c r="D35" s="70">
        <f t="shared" si="34"/>
        <v>0.60599999999999998</v>
      </c>
      <c r="E35" s="64">
        <f t="shared" si="35"/>
        <v>2.02</v>
      </c>
      <c r="F35" s="70">
        <f t="shared" si="36"/>
        <v>22.826000000000001</v>
      </c>
      <c r="G35" s="24">
        <v>200</v>
      </c>
      <c r="H35" s="24">
        <v>2.69</v>
      </c>
      <c r="I35" s="24">
        <v>2.84</v>
      </c>
      <c r="J35" s="24">
        <v>17.14</v>
      </c>
      <c r="K35" s="24">
        <v>24.6</v>
      </c>
      <c r="L35" s="24">
        <v>27</v>
      </c>
      <c r="M35" s="24">
        <v>66.650000000000006</v>
      </c>
      <c r="N35" s="24">
        <v>1.0900000000000001</v>
      </c>
      <c r="O35" s="24"/>
      <c r="P35" s="24">
        <v>0.11</v>
      </c>
      <c r="Q35" s="24">
        <v>8.25</v>
      </c>
      <c r="R35" s="24">
        <v>104.75</v>
      </c>
      <c r="S35" s="25"/>
      <c r="T35" s="24">
        <v>83</v>
      </c>
      <c r="U35" s="28" t="s">
        <v>32</v>
      </c>
      <c r="V35" s="2">
        <f>(C35/200)*250</f>
        <v>25.249999999999996</v>
      </c>
      <c r="W35" s="70">
        <f t="shared" si="37"/>
        <v>0.75749999999999984</v>
      </c>
      <c r="X35" s="70">
        <f t="shared" si="38"/>
        <v>2.5249999999999999</v>
      </c>
      <c r="Y35" s="70">
        <f t="shared" si="39"/>
        <v>28.532499999999995</v>
      </c>
      <c r="Z35" s="24">
        <v>250</v>
      </c>
      <c r="AA35" s="24">
        <v>4.1500000000000004</v>
      </c>
      <c r="AB35" s="24">
        <v>3.75</v>
      </c>
      <c r="AC35" s="24">
        <v>20.399999999999999</v>
      </c>
      <c r="AD35" s="24">
        <v>24.6</v>
      </c>
      <c r="AE35" s="24">
        <v>27</v>
      </c>
      <c r="AF35" s="24">
        <v>66.650000000000006</v>
      </c>
      <c r="AG35" s="24">
        <v>1.0900000000000001</v>
      </c>
      <c r="AH35" s="24"/>
      <c r="AI35" s="24">
        <v>0.11</v>
      </c>
      <c r="AJ35" s="24">
        <v>8.25</v>
      </c>
      <c r="AK35" s="24">
        <v>106.32</v>
      </c>
    </row>
    <row r="36" spans="1:37" ht="30" x14ac:dyDescent="0.25">
      <c r="A36" s="1">
        <v>688</v>
      </c>
      <c r="B36" s="2" t="s">
        <v>24</v>
      </c>
      <c r="C36" s="2">
        <v>6.85</v>
      </c>
      <c r="D36" s="70">
        <f t="shared" si="34"/>
        <v>0.20549999999999999</v>
      </c>
      <c r="E36" s="64">
        <f t="shared" si="35"/>
        <v>0.68500000000000005</v>
      </c>
      <c r="F36" s="70">
        <f t="shared" si="36"/>
        <v>7.740499999999999</v>
      </c>
      <c r="G36" s="3">
        <v>150</v>
      </c>
      <c r="H36" s="3">
        <v>5.52</v>
      </c>
      <c r="I36" s="3">
        <v>4.5199999999999996</v>
      </c>
      <c r="J36" s="3">
        <v>26.45</v>
      </c>
      <c r="K36" s="3">
        <v>4.8600000000000003</v>
      </c>
      <c r="L36" s="3">
        <v>21.12</v>
      </c>
      <c r="M36" s="3">
        <v>37.17</v>
      </c>
      <c r="N36" s="3">
        <v>1.1100000000000001</v>
      </c>
      <c r="O36" s="3">
        <v>21</v>
      </c>
      <c r="P36" s="3">
        <v>0.06</v>
      </c>
      <c r="Q36" s="3">
        <v>0</v>
      </c>
      <c r="R36" s="3">
        <v>168.45</v>
      </c>
      <c r="T36" s="1">
        <v>688</v>
      </c>
      <c r="U36" s="2" t="s">
        <v>24</v>
      </c>
      <c r="V36" s="2">
        <f>(C36/150)*180</f>
        <v>8.2199999999999989</v>
      </c>
      <c r="W36" s="70">
        <f t="shared" si="37"/>
        <v>0.24659999999999996</v>
      </c>
      <c r="X36" s="70">
        <f t="shared" si="38"/>
        <v>0.82199999999999995</v>
      </c>
      <c r="Y36" s="70">
        <f t="shared" si="39"/>
        <v>9.2885999999999989</v>
      </c>
      <c r="Z36" s="3">
        <v>180</v>
      </c>
      <c r="AA36" s="3">
        <v>5.52</v>
      </c>
      <c r="AB36" s="3">
        <v>4.5199999999999996</v>
      </c>
      <c r="AC36" s="3">
        <v>26.45</v>
      </c>
      <c r="AD36" s="3">
        <v>4.8600000000000003</v>
      </c>
      <c r="AE36" s="3">
        <v>21.12</v>
      </c>
      <c r="AF36" s="3">
        <v>37.17</v>
      </c>
      <c r="AG36" s="3">
        <v>1.1100000000000001</v>
      </c>
      <c r="AH36" s="3">
        <v>21</v>
      </c>
      <c r="AI36" s="3">
        <v>0.06</v>
      </c>
      <c r="AJ36" s="3">
        <v>0</v>
      </c>
      <c r="AK36" s="3">
        <v>168.45</v>
      </c>
    </row>
    <row r="37" spans="1:37" x14ac:dyDescent="0.25">
      <c r="A37" s="23">
        <v>608</v>
      </c>
      <c r="B37" s="27" t="s">
        <v>33</v>
      </c>
      <c r="C37" s="27">
        <v>38.4</v>
      </c>
      <c r="D37" s="70">
        <f t="shared" si="34"/>
        <v>1.1519999999999999</v>
      </c>
      <c r="E37" s="64">
        <f t="shared" si="35"/>
        <v>3.84</v>
      </c>
      <c r="F37" s="70">
        <f t="shared" si="36"/>
        <v>43.391999999999996</v>
      </c>
      <c r="G37" s="23">
        <v>100</v>
      </c>
      <c r="H37" s="23">
        <v>15.55</v>
      </c>
      <c r="I37" s="23">
        <v>11.55</v>
      </c>
      <c r="J37" s="23">
        <v>15.7</v>
      </c>
      <c r="K37" s="23">
        <v>43.75</v>
      </c>
      <c r="L37" s="23">
        <v>32.130000000000003</v>
      </c>
      <c r="M37" s="23">
        <v>116.38</v>
      </c>
      <c r="N37" s="23">
        <v>1.5</v>
      </c>
      <c r="O37" s="23">
        <v>28.75</v>
      </c>
      <c r="P37" s="23">
        <v>0.1</v>
      </c>
      <c r="Q37" s="23">
        <v>0.15</v>
      </c>
      <c r="R37" s="23">
        <v>228.75</v>
      </c>
      <c r="S37" s="25"/>
      <c r="T37" s="23">
        <v>608</v>
      </c>
      <c r="U37" s="27" t="s">
        <v>33</v>
      </c>
      <c r="V37" s="2">
        <f t="shared" ref="V37" si="40">C37</f>
        <v>38.4</v>
      </c>
      <c r="W37" s="70">
        <f t="shared" si="37"/>
        <v>1.1519999999999999</v>
      </c>
      <c r="X37" s="70">
        <f t="shared" si="38"/>
        <v>3.84</v>
      </c>
      <c r="Y37" s="70">
        <f t="shared" si="39"/>
        <v>43.391999999999996</v>
      </c>
      <c r="Z37" s="23">
        <v>100</v>
      </c>
      <c r="AA37" s="23">
        <v>17.23</v>
      </c>
      <c r="AB37" s="23">
        <v>14.56</v>
      </c>
      <c r="AC37" s="23">
        <v>18.2</v>
      </c>
      <c r="AD37" s="23">
        <v>43.75</v>
      </c>
      <c r="AE37" s="23">
        <v>32.130000000000003</v>
      </c>
      <c r="AF37" s="23">
        <v>116.38</v>
      </c>
      <c r="AG37" s="23">
        <v>1.5</v>
      </c>
      <c r="AH37" s="23">
        <v>28.75</v>
      </c>
      <c r="AI37" s="23">
        <v>0.1</v>
      </c>
      <c r="AJ37" s="23">
        <v>0.15</v>
      </c>
      <c r="AK37" s="23">
        <v>248.4</v>
      </c>
    </row>
    <row r="38" spans="1:37" x14ac:dyDescent="0.25">
      <c r="A38" s="23">
        <v>387</v>
      </c>
      <c r="B38" s="27" t="s">
        <v>56</v>
      </c>
      <c r="C38" s="27">
        <v>16.3</v>
      </c>
      <c r="D38" s="70">
        <f t="shared" si="34"/>
        <v>0.48899999999999999</v>
      </c>
      <c r="E38" s="64">
        <f t="shared" si="35"/>
        <v>1.6300000000000001</v>
      </c>
      <c r="F38" s="70">
        <f t="shared" si="36"/>
        <v>18.419</v>
      </c>
      <c r="G38" s="23">
        <v>200</v>
      </c>
      <c r="H38" s="23">
        <v>1.4</v>
      </c>
      <c r="I38" s="23"/>
      <c r="J38" s="23">
        <v>24.2</v>
      </c>
      <c r="K38" s="23">
        <v>16.399999999999999</v>
      </c>
      <c r="L38" s="23">
        <v>6.6</v>
      </c>
      <c r="M38" s="23">
        <v>7.3</v>
      </c>
      <c r="N38" s="23">
        <v>0.32</v>
      </c>
      <c r="O38" s="23"/>
      <c r="P38" s="23"/>
      <c r="Q38" s="23">
        <v>88</v>
      </c>
      <c r="R38" s="23">
        <v>102</v>
      </c>
      <c r="S38" s="25"/>
      <c r="T38" s="23">
        <v>387</v>
      </c>
      <c r="U38" s="27" t="s">
        <v>56</v>
      </c>
      <c r="V38" s="27">
        <v>16.3</v>
      </c>
      <c r="W38" s="70">
        <f t="shared" si="37"/>
        <v>0.48899999999999999</v>
      </c>
      <c r="X38" s="70">
        <f t="shared" si="38"/>
        <v>1.6300000000000001</v>
      </c>
      <c r="Y38" s="70">
        <f t="shared" si="39"/>
        <v>18.419</v>
      </c>
      <c r="Z38" s="23">
        <v>200</v>
      </c>
      <c r="AA38" s="23">
        <v>1.4</v>
      </c>
      <c r="AB38" s="23"/>
      <c r="AC38" s="23">
        <v>24.2</v>
      </c>
      <c r="AD38" s="23">
        <v>16.399999999999999</v>
      </c>
      <c r="AE38" s="23">
        <v>6.6</v>
      </c>
      <c r="AF38" s="23">
        <v>7.3</v>
      </c>
      <c r="AG38" s="23">
        <v>0.32</v>
      </c>
      <c r="AH38" s="23"/>
      <c r="AI38" s="23"/>
      <c r="AJ38" s="23">
        <v>88</v>
      </c>
      <c r="AK38" s="23">
        <v>102</v>
      </c>
    </row>
    <row r="39" spans="1:37" x14ac:dyDescent="0.25">
      <c r="A39" s="34"/>
      <c r="B39" s="27" t="s">
        <v>26</v>
      </c>
      <c r="C39" s="27">
        <v>1.8</v>
      </c>
      <c r="D39" s="70">
        <f t="shared" si="34"/>
        <v>5.3999999999999999E-2</v>
      </c>
      <c r="E39" s="64">
        <f t="shared" si="35"/>
        <v>0.18000000000000002</v>
      </c>
      <c r="F39" s="70">
        <f t="shared" si="36"/>
        <v>2.0340000000000003</v>
      </c>
      <c r="G39" s="34">
        <v>20</v>
      </c>
      <c r="H39" s="34">
        <v>3.2</v>
      </c>
      <c r="I39" s="34">
        <v>1.36</v>
      </c>
      <c r="J39" s="34">
        <v>14.26</v>
      </c>
      <c r="K39" s="34">
        <v>125</v>
      </c>
      <c r="L39" s="34">
        <v>36</v>
      </c>
      <c r="M39" s="34">
        <v>129</v>
      </c>
      <c r="N39" s="34">
        <v>3.6</v>
      </c>
      <c r="O39" s="34">
        <v>0</v>
      </c>
      <c r="P39" s="34">
        <v>0.3</v>
      </c>
      <c r="Q39" s="34">
        <v>0.2</v>
      </c>
      <c r="R39" s="34">
        <v>82</v>
      </c>
      <c r="S39" s="25"/>
      <c r="T39" s="34"/>
      <c r="U39" s="27" t="s">
        <v>26</v>
      </c>
      <c r="V39" s="27">
        <v>1.8</v>
      </c>
      <c r="W39" s="70">
        <f t="shared" si="37"/>
        <v>5.3999999999999999E-2</v>
      </c>
      <c r="X39" s="70">
        <f t="shared" si="38"/>
        <v>0.18000000000000002</v>
      </c>
      <c r="Y39" s="70">
        <f t="shared" si="39"/>
        <v>2.0340000000000003</v>
      </c>
      <c r="Z39" s="34">
        <v>20</v>
      </c>
      <c r="AA39" s="34">
        <v>3.2</v>
      </c>
      <c r="AB39" s="34">
        <v>1.36</v>
      </c>
      <c r="AC39" s="34">
        <v>14.26</v>
      </c>
      <c r="AD39" s="34">
        <v>125</v>
      </c>
      <c r="AE39" s="34">
        <v>36</v>
      </c>
      <c r="AF39" s="34">
        <v>129</v>
      </c>
      <c r="AG39" s="34">
        <v>3.6</v>
      </c>
      <c r="AH39" s="34">
        <v>0</v>
      </c>
      <c r="AI39" s="34">
        <v>0.3</v>
      </c>
      <c r="AJ39" s="34">
        <v>0.2</v>
      </c>
      <c r="AK39" s="34">
        <v>82</v>
      </c>
    </row>
    <row r="40" spans="1:37" ht="38.25" x14ac:dyDescent="0.25">
      <c r="A40" s="34"/>
      <c r="B40" s="27" t="s">
        <v>67</v>
      </c>
      <c r="C40" s="27">
        <v>1.8</v>
      </c>
      <c r="D40" s="70">
        <f t="shared" si="34"/>
        <v>5.3999999999999999E-2</v>
      </c>
      <c r="E40" s="64">
        <f t="shared" si="35"/>
        <v>0.18000000000000002</v>
      </c>
      <c r="F40" s="70">
        <f t="shared" si="36"/>
        <v>2.0340000000000003</v>
      </c>
      <c r="G40" s="34">
        <v>30</v>
      </c>
      <c r="H40" s="34">
        <v>2.4</v>
      </c>
      <c r="I40" s="34">
        <v>1.6</v>
      </c>
      <c r="J40" s="34">
        <v>12.8</v>
      </c>
      <c r="K40" s="34">
        <v>21.9</v>
      </c>
      <c r="L40" s="34">
        <v>12</v>
      </c>
      <c r="M40" s="34">
        <v>37.5</v>
      </c>
      <c r="N40" s="34">
        <v>0.8</v>
      </c>
      <c r="O40" s="34">
        <v>0</v>
      </c>
      <c r="P40" s="34">
        <v>0.4</v>
      </c>
      <c r="Q40" s="34">
        <v>0.4</v>
      </c>
      <c r="R40" s="34">
        <v>78</v>
      </c>
      <c r="S40" s="25"/>
      <c r="T40" s="34"/>
      <c r="U40" s="27" t="s">
        <v>67</v>
      </c>
      <c r="V40" s="27">
        <v>1.8</v>
      </c>
      <c r="W40" s="70">
        <f t="shared" si="37"/>
        <v>5.3999999999999999E-2</v>
      </c>
      <c r="X40" s="70">
        <f t="shared" si="38"/>
        <v>0.18000000000000002</v>
      </c>
      <c r="Y40" s="70">
        <f t="shared" si="39"/>
        <v>2.0340000000000003</v>
      </c>
      <c r="Z40" s="34">
        <v>30</v>
      </c>
      <c r="AA40" s="34">
        <v>2.4</v>
      </c>
      <c r="AB40" s="34">
        <v>1.6</v>
      </c>
      <c r="AC40" s="34">
        <v>12.8</v>
      </c>
      <c r="AD40" s="34">
        <v>21.9</v>
      </c>
      <c r="AE40" s="34">
        <v>12</v>
      </c>
      <c r="AF40" s="34">
        <v>37.5</v>
      </c>
      <c r="AG40" s="34">
        <v>0.8</v>
      </c>
      <c r="AH40" s="34">
        <v>0</v>
      </c>
      <c r="AI40" s="34">
        <v>0.4</v>
      </c>
      <c r="AJ40" s="34">
        <v>0.4</v>
      </c>
      <c r="AK40" s="34">
        <v>78</v>
      </c>
    </row>
    <row r="41" spans="1:37" x14ac:dyDescent="0.25">
      <c r="A41" s="26"/>
      <c r="B41" s="32" t="s">
        <v>20</v>
      </c>
      <c r="C41" s="32">
        <f>SUM(C34:C40)</f>
        <v>105.35</v>
      </c>
      <c r="D41" s="70">
        <f>C41*3%</f>
        <v>3.1604999999999999</v>
      </c>
      <c r="E41" s="64">
        <f>C41*10%</f>
        <v>10.535</v>
      </c>
      <c r="F41" s="70">
        <f>C41+D41+E41</f>
        <v>119.04549999999999</v>
      </c>
      <c r="G41" s="23"/>
      <c r="H41" s="24">
        <f>SUM(H34:H40)</f>
        <v>34.76</v>
      </c>
      <c r="I41" s="24">
        <f t="shared" ref="I41:R41" si="41">SUM(I34:I40)</f>
        <v>22.270000000000003</v>
      </c>
      <c r="J41" s="24">
        <f t="shared" si="41"/>
        <v>117.25</v>
      </c>
      <c r="K41" s="24">
        <f t="shared" si="41"/>
        <v>256.51</v>
      </c>
      <c r="L41" s="24">
        <f t="shared" si="41"/>
        <v>194.85</v>
      </c>
      <c r="M41" s="24">
        <f t="shared" si="41"/>
        <v>574</v>
      </c>
      <c r="N41" s="24">
        <f t="shared" si="41"/>
        <v>8.4200000000000017</v>
      </c>
      <c r="O41" s="24">
        <f t="shared" si="41"/>
        <v>49.75</v>
      </c>
      <c r="P41" s="24">
        <f t="shared" si="41"/>
        <v>0.9900000000000001</v>
      </c>
      <c r="Q41" s="24">
        <f t="shared" si="41"/>
        <v>97.000000000000014</v>
      </c>
      <c r="R41" s="24">
        <f t="shared" si="41"/>
        <v>804.32999999999993</v>
      </c>
      <c r="S41" s="25"/>
      <c r="T41" s="26"/>
      <c r="U41" s="32" t="s">
        <v>20</v>
      </c>
      <c r="V41" s="32">
        <f>SUM(V34:V40)</f>
        <v>111.77</v>
      </c>
      <c r="W41" s="70">
        <f>V41*3%</f>
        <v>3.3531</v>
      </c>
      <c r="X41" s="70">
        <f>V41*10%</f>
        <v>11.177</v>
      </c>
      <c r="Y41" s="70">
        <f>V41+W41+X41</f>
        <v>126.30009999999999</v>
      </c>
      <c r="Z41" s="23"/>
      <c r="AA41" s="24">
        <f>SUM(AA34:AA40)</f>
        <v>37.9</v>
      </c>
      <c r="AB41" s="24">
        <f t="shared" ref="AB41:AK41" si="42">SUM(AB34:AB40)</f>
        <v>26.19</v>
      </c>
      <c r="AC41" s="24">
        <f t="shared" si="42"/>
        <v>123.01</v>
      </c>
      <c r="AD41" s="24">
        <f t="shared" si="42"/>
        <v>256.51</v>
      </c>
      <c r="AE41" s="24">
        <f t="shared" si="42"/>
        <v>194.85</v>
      </c>
      <c r="AF41" s="24">
        <f t="shared" si="42"/>
        <v>574</v>
      </c>
      <c r="AG41" s="24">
        <f t="shared" si="42"/>
        <v>8.4200000000000017</v>
      </c>
      <c r="AH41" s="24">
        <f t="shared" si="42"/>
        <v>49.75</v>
      </c>
      <c r="AI41" s="24">
        <f t="shared" si="42"/>
        <v>0.9900000000000001</v>
      </c>
      <c r="AJ41" s="24">
        <f t="shared" si="42"/>
        <v>97.000000000000014</v>
      </c>
      <c r="AK41" s="24">
        <f t="shared" si="42"/>
        <v>825.55</v>
      </c>
    </row>
    <row r="42" spans="1:37" s="94" customFormat="1" x14ac:dyDescent="0.25">
      <c r="A42" s="89"/>
      <c r="B42" s="90" t="s">
        <v>27</v>
      </c>
      <c r="C42" s="90">
        <f>C31+C41</f>
        <v>134.54</v>
      </c>
      <c r="D42" s="91">
        <f>C42*3%</f>
        <v>4.0362</v>
      </c>
      <c r="E42" s="92">
        <f>C42*10%</f>
        <v>13.454000000000001</v>
      </c>
      <c r="F42" s="91">
        <f>C42+D42+E42</f>
        <v>152.03020000000001</v>
      </c>
      <c r="G42" s="89"/>
      <c r="H42" s="89">
        <f t="shared" ref="H42:R42" si="43">H31+H41</f>
        <v>41.879999999999995</v>
      </c>
      <c r="I42" s="89">
        <f t="shared" si="43"/>
        <v>32.870000000000005</v>
      </c>
      <c r="J42" s="89">
        <f t="shared" si="43"/>
        <v>187.54</v>
      </c>
      <c r="K42" s="89">
        <f t="shared" si="43"/>
        <v>306.07</v>
      </c>
      <c r="L42" s="89">
        <f t="shared" si="43"/>
        <v>207.75</v>
      </c>
      <c r="M42" s="89">
        <f t="shared" si="43"/>
        <v>651.4</v>
      </c>
      <c r="N42" s="89">
        <f t="shared" si="43"/>
        <v>8.7800000000000011</v>
      </c>
      <c r="O42" s="89">
        <f t="shared" si="43"/>
        <v>158.32999999999998</v>
      </c>
      <c r="P42" s="89">
        <f t="shared" si="43"/>
        <v>1.04</v>
      </c>
      <c r="Q42" s="89">
        <f t="shared" si="43"/>
        <v>97.000000000000014</v>
      </c>
      <c r="R42" s="89">
        <f t="shared" si="43"/>
        <v>1193.83</v>
      </c>
      <c r="S42" s="93"/>
      <c r="T42" s="89"/>
      <c r="U42" s="90" t="s">
        <v>27</v>
      </c>
      <c r="V42" s="90">
        <f>V31+V41</f>
        <v>145.00333333333333</v>
      </c>
      <c r="W42" s="91">
        <f>V42*3%</f>
        <v>4.3500999999999994</v>
      </c>
      <c r="X42" s="91">
        <f>V42*10%</f>
        <v>14.500333333333334</v>
      </c>
      <c r="Y42" s="91">
        <f>Y31+Y41</f>
        <v>163.85376666666664</v>
      </c>
      <c r="Z42" s="89"/>
      <c r="AA42" s="89">
        <f t="shared" ref="AA42:AK42" si="44">AA31+AA41</f>
        <v>47.019999999999996</v>
      </c>
      <c r="AB42" s="89">
        <f t="shared" si="44"/>
        <v>36.94</v>
      </c>
      <c r="AC42" s="89">
        <f t="shared" si="44"/>
        <v>196.03</v>
      </c>
      <c r="AD42" s="89">
        <f t="shared" si="44"/>
        <v>306.07</v>
      </c>
      <c r="AE42" s="89">
        <f t="shared" si="44"/>
        <v>207.75</v>
      </c>
      <c r="AF42" s="89">
        <f t="shared" si="44"/>
        <v>651.4</v>
      </c>
      <c r="AG42" s="89">
        <f t="shared" si="44"/>
        <v>8.7800000000000011</v>
      </c>
      <c r="AH42" s="89">
        <f t="shared" si="44"/>
        <v>158.32999999999998</v>
      </c>
      <c r="AI42" s="89">
        <f t="shared" si="44"/>
        <v>1.04</v>
      </c>
      <c r="AJ42" s="89">
        <f t="shared" si="44"/>
        <v>97.000000000000014</v>
      </c>
      <c r="AK42" s="89">
        <f t="shared" si="44"/>
        <v>1223.05</v>
      </c>
    </row>
    <row r="44" spans="1:37" ht="31.5" customHeight="1" x14ac:dyDescent="0.25">
      <c r="A44" s="110" t="s">
        <v>89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1"/>
      <c r="X44" s="111"/>
      <c r="Y44" s="111"/>
      <c r="Z44" s="110"/>
      <c r="AA44" s="110"/>
      <c r="AB44" s="110"/>
      <c r="AC44" s="110" t="s">
        <v>90</v>
      </c>
      <c r="AD44" s="110"/>
      <c r="AE44" s="110"/>
      <c r="AF44" s="110"/>
      <c r="AG44" s="110"/>
      <c r="AH44" s="110"/>
      <c r="AI44" s="110"/>
      <c r="AJ44" s="110"/>
      <c r="AK44" s="112">
        <v>45175</v>
      </c>
    </row>
    <row r="45" spans="1:37" ht="23.25" thickBot="1" x14ac:dyDescent="0.35">
      <c r="A45" s="142" t="s">
        <v>59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T45" s="142" t="s">
        <v>62</v>
      </c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</row>
    <row r="46" spans="1:37" ht="24.75" customHeight="1" x14ac:dyDescent="0.25">
      <c r="A46" s="140" t="s">
        <v>0</v>
      </c>
      <c r="B46" s="127" t="s">
        <v>1</v>
      </c>
      <c r="C46" s="62"/>
      <c r="D46" s="30"/>
      <c r="E46" s="30"/>
      <c r="F46" s="62"/>
      <c r="G46" s="127" t="s">
        <v>2</v>
      </c>
      <c r="H46" s="127" t="s">
        <v>3</v>
      </c>
      <c r="I46" s="127"/>
      <c r="J46" s="127"/>
      <c r="K46" s="127" t="s">
        <v>4</v>
      </c>
      <c r="L46" s="127"/>
      <c r="M46" s="127"/>
      <c r="N46" s="127"/>
      <c r="O46" s="128" t="s">
        <v>5</v>
      </c>
      <c r="P46" s="129"/>
      <c r="Q46" s="130"/>
      <c r="R46" s="127" t="s">
        <v>6</v>
      </c>
      <c r="T46" s="127" t="s">
        <v>0</v>
      </c>
      <c r="U46" s="127" t="s">
        <v>1</v>
      </c>
      <c r="V46" s="62"/>
      <c r="W46" s="71"/>
      <c r="X46" s="71"/>
      <c r="Y46" s="71"/>
      <c r="Z46" s="127" t="s">
        <v>2</v>
      </c>
      <c r="AA46" s="127" t="s">
        <v>3</v>
      </c>
      <c r="AB46" s="127"/>
      <c r="AC46" s="127"/>
      <c r="AD46" s="127" t="s">
        <v>4</v>
      </c>
      <c r="AE46" s="127"/>
      <c r="AF46" s="127"/>
      <c r="AG46" s="127"/>
      <c r="AH46" s="128" t="s">
        <v>5</v>
      </c>
      <c r="AI46" s="129"/>
      <c r="AJ46" s="130"/>
      <c r="AK46" s="127" t="s">
        <v>6</v>
      </c>
    </row>
    <row r="47" spans="1:37" ht="29.25" customHeight="1" thickBot="1" x14ac:dyDescent="0.3">
      <c r="A47" s="141"/>
      <c r="B47" s="127"/>
      <c r="C47" s="63" t="s">
        <v>86</v>
      </c>
      <c r="D47" s="69" t="s">
        <v>87</v>
      </c>
      <c r="E47" s="69" t="s">
        <v>88</v>
      </c>
      <c r="F47" s="63" t="s">
        <v>86</v>
      </c>
      <c r="G47" s="127"/>
      <c r="H47" s="22" t="s">
        <v>7</v>
      </c>
      <c r="I47" s="22" t="s">
        <v>8</v>
      </c>
      <c r="J47" s="12" t="s">
        <v>9</v>
      </c>
      <c r="K47" s="22" t="s">
        <v>10</v>
      </c>
      <c r="L47" s="22" t="s">
        <v>11</v>
      </c>
      <c r="M47" s="22" t="s">
        <v>12</v>
      </c>
      <c r="N47" s="22" t="s">
        <v>13</v>
      </c>
      <c r="O47" s="22" t="s">
        <v>14</v>
      </c>
      <c r="P47" s="22" t="s">
        <v>15</v>
      </c>
      <c r="Q47" s="22" t="s">
        <v>16</v>
      </c>
      <c r="R47" s="127"/>
      <c r="T47" s="127"/>
      <c r="U47" s="127"/>
      <c r="V47" s="63" t="s">
        <v>86</v>
      </c>
      <c r="W47" s="69" t="s">
        <v>87</v>
      </c>
      <c r="X47" s="69" t="s">
        <v>88</v>
      </c>
      <c r="Y47" s="63" t="s">
        <v>86</v>
      </c>
      <c r="Z47" s="127"/>
      <c r="AA47" s="22" t="s">
        <v>7</v>
      </c>
      <c r="AB47" s="22" t="s">
        <v>8</v>
      </c>
      <c r="AC47" s="12" t="s">
        <v>9</v>
      </c>
      <c r="AD47" s="22" t="s">
        <v>10</v>
      </c>
      <c r="AE47" s="22" t="s">
        <v>11</v>
      </c>
      <c r="AF47" s="22" t="s">
        <v>12</v>
      </c>
      <c r="AG47" s="22" t="s">
        <v>13</v>
      </c>
      <c r="AH47" s="22" t="s">
        <v>14</v>
      </c>
      <c r="AI47" s="22" t="s">
        <v>15</v>
      </c>
      <c r="AJ47" s="22" t="s">
        <v>16</v>
      </c>
      <c r="AK47" s="127"/>
    </row>
    <row r="48" spans="1:37" x14ac:dyDescent="0.25">
      <c r="A48" s="11"/>
      <c r="B48" s="148" t="s">
        <v>17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T48" s="11"/>
      <c r="U48" s="148" t="s">
        <v>17</v>
      </c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</row>
    <row r="49" spans="1:37" ht="49.5" customHeight="1" x14ac:dyDescent="0.25">
      <c r="A49" s="1">
        <v>469</v>
      </c>
      <c r="B49" s="2" t="s">
        <v>34</v>
      </c>
      <c r="C49" s="2">
        <v>65.349999999999994</v>
      </c>
      <c r="D49" s="70">
        <f t="shared" ref="D49:D50" si="45">C49*3%</f>
        <v>1.9604999999999997</v>
      </c>
      <c r="E49" s="64">
        <f t="shared" ref="E49:E50" si="46">C49*10%</f>
        <v>6.5350000000000001</v>
      </c>
      <c r="F49" s="70">
        <f t="shared" ref="F49:F50" si="47">C49+D49+E49</f>
        <v>73.845499999999987</v>
      </c>
      <c r="G49" s="3" t="s">
        <v>35</v>
      </c>
      <c r="H49" s="3">
        <v>27.84</v>
      </c>
      <c r="I49" s="3">
        <v>18</v>
      </c>
      <c r="J49" s="3">
        <v>32.4</v>
      </c>
      <c r="K49" s="3">
        <v>226.4</v>
      </c>
      <c r="L49" s="3">
        <v>48.92</v>
      </c>
      <c r="M49" s="3">
        <v>244.91</v>
      </c>
      <c r="N49" s="3">
        <v>0.84</v>
      </c>
      <c r="O49" s="3">
        <v>0.33</v>
      </c>
      <c r="P49" s="3">
        <v>0.09</v>
      </c>
      <c r="Q49" s="3">
        <v>0.74</v>
      </c>
      <c r="R49" s="3">
        <v>279.60000000000002</v>
      </c>
      <c r="T49" s="1">
        <v>469</v>
      </c>
      <c r="U49" s="2" t="s">
        <v>34</v>
      </c>
      <c r="V49" s="2">
        <f>(C49/150)*200</f>
        <v>87.133333333333326</v>
      </c>
      <c r="W49" s="70">
        <f t="shared" ref="W49:W50" si="48">V49*3%</f>
        <v>2.6139999999999999</v>
      </c>
      <c r="X49" s="70">
        <f t="shared" ref="X49:X50" si="49">V49*10%</f>
        <v>8.7133333333333329</v>
      </c>
      <c r="Y49" s="70">
        <f t="shared" ref="Y49:Y50" si="50">V49+W49+X49</f>
        <v>98.460666666666668</v>
      </c>
      <c r="Z49" s="3" t="s">
        <v>65</v>
      </c>
      <c r="AA49" s="3">
        <v>32.21</v>
      </c>
      <c r="AB49" s="3">
        <v>21.48</v>
      </c>
      <c r="AC49" s="3">
        <v>36.1</v>
      </c>
      <c r="AD49" s="3">
        <v>226.4</v>
      </c>
      <c r="AE49" s="3">
        <v>48.92</v>
      </c>
      <c r="AF49" s="3">
        <v>244.91</v>
      </c>
      <c r="AG49" s="3">
        <v>0.84</v>
      </c>
      <c r="AH49" s="3">
        <v>0.33</v>
      </c>
      <c r="AI49" s="3">
        <v>0.09</v>
      </c>
      <c r="AJ49" s="3">
        <v>0.74</v>
      </c>
      <c r="AK49" s="3">
        <v>301.24</v>
      </c>
    </row>
    <row r="50" spans="1:37" x14ac:dyDescent="0.25">
      <c r="A50" s="1">
        <v>943</v>
      </c>
      <c r="B50" s="2" t="s">
        <v>19</v>
      </c>
      <c r="C50" s="2">
        <v>2.37</v>
      </c>
      <c r="D50" s="70">
        <f t="shared" si="45"/>
        <v>7.1099999999999997E-2</v>
      </c>
      <c r="E50" s="64">
        <f t="shared" si="46"/>
        <v>0.23700000000000002</v>
      </c>
      <c r="F50" s="70">
        <f t="shared" si="47"/>
        <v>2.6781000000000001</v>
      </c>
      <c r="G50" s="3">
        <v>200</v>
      </c>
      <c r="H50" s="3">
        <v>0.2</v>
      </c>
      <c r="I50" s="3">
        <v>0</v>
      </c>
      <c r="J50" s="3">
        <v>14</v>
      </c>
      <c r="K50" s="3">
        <v>6</v>
      </c>
      <c r="L50" s="3">
        <v>0</v>
      </c>
      <c r="M50" s="3">
        <v>0</v>
      </c>
      <c r="N50" s="3">
        <v>0.4</v>
      </c>
      <c r="O50" s="3">
        <v>0</v>
      </c>
      <c r="P50" s="3">
        <v>0</v>
      </c>
      <c r="Q50" s="3">
        <v>0</v>
      </c>
      <c r="R50" s="3">
        <v>28</v>
      </c>
      <c r="T50" s="1">
        <v>943</v>
      </c>
      <c r="U50" s="2" t="s">
        <v>19</v>
      </c>
      <c r="V50" s="2">
        <f>C50</f>
        <v>2.37</v>
      </c>
      <c r="W50" s="70">
        <f t="shared" si="48"/>
        <v>7.1099999999999997E-2</v>
      </c>
      <c r="X50" s="70">
        <f t="shared" si="49"/>
        <v>0.23700000000000002</v>
      </c>
      <c r="Y50" s="70">
        <f t="shared" si="50"/>
        <v>2.6781000000000001</v>
      </c>
      <c r="Z50" s="3">
        <v>200</v>
      </c>
      <c r="AA50" s="3">
        <v>0.2</v>
      </c>
      <c r="AB50" s="3">
        <v>0</v>
      </c>
      <c r="AC50" s="3">
        <v>14</v>
      </c>
      <c r="AD50" s="3">
        <v>6</v>
      </c>
      <c r="AE50" s="3">
        <v>0</v>
      </c>
      <c r="AF50" s="3">
        <v>0</v>
      </c>
      <c r="AG50" s="3">
        <v>0.4</v>
      </c>
      <c r="AH50" s="3">
        <v>0</v>
      </c>
      <c r="AI50" s="3">
        <v>0</v>
      </c>
      <c r="AJ50" s="3">
        <v>0</v>
      </c>
      <c r="AK50" s="3">
        <v>28</v>
      </c>
    </row>
    <row r="51" spans="1:37" x14ac:dyDescent="0.25">
      <c r="A51" s="4"/>
      <c r="B51" s="14" t="s">
        <v>20</v>
      </c>
      <c r="C51" s="14">
        <f>SUM(C49:C50)</f>
        <v>67.72</v>
      </c>
      <c r="D51" s="70">
        <f>C51*3%</f>
        <v>2.0316000000000001</v>
      </c>
      <c r="E51" s="64">
        <f>C51*10%</f>
        <v>6.7720000000000002</v>
      </c>
      <c r="F51" s="70">
        <f>C51+D51+E51</f>
        <v>76.523600000000002</v>
      </c>
      <c r="G51" s="6"/>
      <c r="H51" s="6">
        <f t="shared" ref="H51:R51" si="51">SUM(H49:H50)</f>
        <v>28.04</v>
      </c>
      <c r="I51" s="6">
        <f t="shared" si="51"/>
        <v>18</v>
      </c>
      <c r="J51" s="6">
        <f t="shared" si="51"/>
        <v>46.4</v>
      </c>
      <c r="K51" s="6">
        <f t="shared" si="51"/>
        <v>232.4</v>
      </c>
      <c r="L51" s="6">
        <f t="shared" si="51"/>
        <v>48.92</v>
      </c>
      <c r="M51" s="6">
        <f t="shared" si="51"/>
        <v>244.91</v>
      </c>
      <c r="N51" s="6">
        <f t="shared" si="51"/>
        <v>1.24</v>
      </c>
      <c r="O51" s="6">
        <f t="shared" si="51"/>
        <v>0.33</v>
      </c>
      <c r="P51" s="6">
        <f t="shared" si="51"/>
        <v>0.09</v>
      </c>
      <c r="Q51" s="6">
        <f t="shared" si="51"/>
        <v>0.74</v>
      </c>
      <c r="R51" s="6">
        <f t="shared" si="51"/>
        <v>307.60000000000002</v>
      </c>
      <c r="T51" s="4"/>
      <c r="U51" s="14" t="s">
        <v>20</v>
      </c>
      <c r="V51" s="14">
        <f>SUM(V49:V50)</f>
        <v>89.50333333333333</v>
      </c>
      <c r="W51" s="70">
        <f>V51*3%</f>
        <v>2.6850999999999998</v>
      </c>
      <c r="X51" s="70">
        <f>V51*10%</f>
        <v>8.950333333333333</v>
      </c>
      <c r="Y51" s="70">
        <f>V51+W51+X51</f>
        <v>101.13876666666667</v>
      </c>
      <c r="Z51" s="6"/>
      <c r="AA51" s="6">
        <f t="shared" ref="AA51:AK51" si="52">SUM(AA49:AA50)</f>
        <v>32.410000000000004</v>
      </c>
      <c r="AB51" s="6">
        <f t="shared" si="52"/>
        <v>21.48</v>
      </c>
      <c r="AC51" s="6">
        <f t="shared" si="52"/>
        <v>50.1</v>
      </c>
      <c r="AD51" s="6">
        <f t="shared" si="52"/>
        <v>232.4</v>
      </c>
      <c r="AE51" s="6">
        <f t="shared" si="52"/>
        <v>48.92</v>
      </c>
      <c r="AF51" s="6">
        <f t="shared" si="52"/>
        <v>244.91</v>
      </c>
      <c r="AG51" s="6">
        <f t="shared" si="52"/>
        <v>1.24</v>
      </c>
      <c r="AH51" s="6">
        <f t="shared" si="52"/>
        <v>0.33</v>
      </c>
      <c r="AI51" s="6">
        <f t="shared" si="52"/>
        <v>0.09</v>
      </c>
      <c r="AJ51" s="6">
        <f t="shared" si="52"/>
        <v>0.74</v>
      </c>
      <c r="AK51" s="6">
        <f t="shared" si="52"/>
        <v>329.24</v>
      </c>
    </row>
    <row r="52" spans="1:37" x14ac:dyDescent="0.25">
      <c r="A52" s="15"/>
      <c r="B52" s="16"/>
      <c r="C52" s="16"/>
      <c r="D52" s="16"/>
      <c r="E52" s="16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U52" s="16"/>
      <c r="V52" s="16"/>
      <c r="W52" s="73"/>
      <c r="X52" s="73"/>
      <c r="Y52" s="73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x14ac:dyDescent="0.25">
      <c r="A53" s="11"/>
      <c r="B53" s="148" t="s">
        <v>21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T53" s="11"/>
      <c r="U53" s="148" t="s">
        <v>21</v>
      </c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</row>
    <row r="54" spans="1:37" ht="30" customHeight="1" x14ac:dyDescent="0.25">
      <c r="A54" s="11">
        <v>70</v>
      </c>
      <c r="B54" s="2" t="s">
        <v>72</v>
      </c>
      <c r="C54" s="2">
        <v>20</v>
      </c>
      <c r="D54" s="70">
        <f t="shared" ref="D54:D59" si="53">C54*3%</f>
        <v>0.6</v>
      </c>
      <c r="E54" s="64">
        <f t="shared" ref="E54:E59" si="54">C54*10%</f>
        <v>2</v>
      </c>
      <c r="F54" s="70">
        <f t="shared" ref="F54:F59" si="55">C54+D54+E54</f>
        <v>22.6</v>
      </c>
      <c r="G54" s="3">
        <v>60</v>
      </c>
      <c r="H54" s="3">
        <v>4</v>
      </c>
      <c r="I54" s="3">
        <v>0.4</v>
      </c>
      <c r="J54" s="3">
        <v>6.7</v>
      </c>
      <c r="K54" s="3">
        <v>20</v>
      </c>
      <c r="L54" s="3">
        <v>60</v>
      </c>
      <c r="M54" s="3">
        <v>180</v>
      </c>
      <c r="N54" s="3">
        <v>0</v>
      </c>
      <c r="O54" s="3">
        <v>0</v>
      </c>
      <c r="P54" s="3">
        <v>0.02</v>
      </c>
      <c r="Q54" s="3">
        <v>0</v>
      </c>
      <c r="R54" s="3">
        <v>40.380000000000003</v>
      </c>
      <c r="T54" s="8">
        <v>70</v>
      </c>
      <c r="U54" s="2" t="s">
        <v>72</v>
      </c>
      <c r="V54" s="2">
        <f>C54</f>
        <v>20</v>
      </c>
      <c r="W54" s="70">
        <f t="shared" ref="W54:W59" si="56">V54*3%</f>
        <v>0.6</v>
      </c>
      <c r="X54" s="70">
        <f t="shared" ref="X54:X59" si="57">V54*10%</f>
        <v>2</v>
      </c>
      <c r="Y54" s="70">
        <f t="shared" ref="Y54:Y59" si="58">V54+W54+X54</f>
        <v>22.6</v>
      </c>
      <c r="Z54" s="3">
        <v>60</v>
      </c>
      <c r="AA54" s="3">
        <v>4</v>
      </c>
      <c r="AB54" s="3">
        <v>0.4</v>
      </c>
      <c r="AC54" s="3">
        <v>6.7</v>
      </c>
      <c r="AD54" s="3">
        <v>20</v>
      </c>
      <c r="AE54" s="3">
        <v>60</v>
      </c>
      <c r="AF54" s="3">
        <v>180</v>
      </c>
      <c r="AG54" s="3">
        <v>0</v>
      </c>
      <c r="AH54" s="3">
        <v>0</v>
      </c>
      <c r="AI54" s="3">
        <v>0.02</v>
      </c>
      <c r="AJ54" s="3">
        <v>0</v>
      </c>
      <c r="AK54" s="3">
        <v>40.380000000000003</v>
      </c>
    </row>
    <row r="55" spans="1:37" ht="56.25" customHeight="1" x14ac:dyDescent="0.25">
      <c r="A55" s="4">
        <v>208</v>
      </c>
      <c r="B55" s="5" t="s">
        <v>36</v>
      </c>
      <c r="C55" s="5">
        <v>16.63</v>
      </c>
      <c r="D55" s="70">
        <f t="shared" si="53"/>
        <v>0.49889999999999995</v>
      </c>
      <c r="E55" s="64">
        <f t="shared" si="54"/>
        <v>1.663</v>
      </c>
      <c r="F55" s="70">
        <f t="shared" si="55"/>
        <v>18.791899999999998</v>
      </c>
      <c r="G55" s="6">
        <v>200</v>
      </c>
      <c r="H55" s="6">
        <v>2.15</v>
      </c>
      <c r="I55" s="6">
        <v>2.27</v>
      </c>
      <c r="J55" s="6">
        <v>13.71</v>
      </c>
      <c r="K55" s="6">
        <v>19.68</v>
      </c>
      <c r="L55" s="6">
        <v>21.6</v>
      </c>
      <c r="M55" s="6">
        <v>53.52</v>
      </c>
      <c r="N55" s="6">
        <v>0.87</v>
      </c>
      <c r="O55" s="6">
        <v>0</v>
      </c>
      <c r="P55" s="6">
        <v>9.2999999999999999E-2</v>
      </c>
      <c r="Q55" s="6">
        <v>6.6</v>
      </c>
      <c r="R55" s="6">
        <v>83.8</v>
      </c>
      <c r="T55" s="4">
        <v>208</v>
      </c>
      <c r="U55" s="5" t="s">
        <v>36</v>
      </c>
      <c r="V55" s="2">
        <f>(C55/200)*250</f>
        <v>20.787500000000001</v>
      </c>
      <c r="W55" s="70">
        <f t="shared" si="56"/>
        <v>0.62362499999999998</v>
      </c>
      <c r="X55" s="70">
        <f t="shared" si="57"/>
        <v>2.0787500000000003</v>
      </c>
      <c r="Y55" s="70">
        <f t="shared" si="58"/>
        <v>23.489875000000001</v>
      </c>
      <c r="Z55" s="6">
        <v>250</v>
      </c>
      <c r="AA55" s="6">
        <v>3.45</v>
      </c>
      <c r="AB55" s="6">
        <v>4.78</v>
      </c>
      <c r="AC55" s="6">
        <v>16.54</v>
      </c>
      <c r="AD55" s="6">
        <v>19.68</v>
      </c>
      <c r="AE55" s="6">
        <v>21.6</v>
      </c>
      <c r="AF55" s="6">
        <v>53.52</v>
      </c>
      <c r="AG55" s="6">
        <v>0.87</v>
      </c>
      <c r="AH55" s="6">
        <v>0</v>
      </c>
      <c r="AI55" s="6">
        <v>9.2999999999999999E-2</v>
      </c>
      <c r="AJ55" s="6">
        <v>6.6</v>
      </c>
      <c r="AK55" s="6">
        <v>95.36</v>
      </c>
    </row>
    <row r="56" spans="1:37" ht="40.5" customHeight="1" x14ac:dyDescent="0.25">
      <c r="A56" s="4">
        <v>265</v>
      </c>
      <c r="B56" s="5" t="s">
        <v>80</v>
      </c>
      <c r="C56" s="5">
        <v>60.56</v>
      </c>
      <c r="D56" s="70">
        <f t="shared" si="53"/>
        <v>1.8168</v>
      </c>
      <c r="E56" s="64">
        <f t="shared" si="54"/>
        <v>6.0560000000000009</v>
      </c>
      <c r="F56" s="70">
        <f t="shared" si="55"/>
        <v>68.4328</v>
      </c>
      <c r="G56" s="6">
        <v>150</v>
      </c>
      <c r="H56" s="6">
        <v>11.8</v>
      </c>
      <c r="I56" s="6">
        <v>23.7</v>
      </c>
      <c r="J56" s="6">
        <v>58.2</v>
      </c>
      <c r="K56" s="6">
        <v>22.61</v>
      </c>
      <c r="L56" s="6">
        <v>36.880000000000003</v>
      </c>
      <c r="M56" s="6">
        <v>105.26</v>
      </c>
      <c r="N56" s="6">
        <v>2.33</v>
      </c>
      <c r="O56" s="6">
        <v>0.55000000000000004</v>
      </c>
      <c r="P56" s="6">
        <v>0.15</v>
      </c>
      <c r="Q56" s="6">
        <v>0.67</v>
      </c>
      <c r="R56" s="6">
        <v>321.20999999999998</v>
      </c>
      <c r="T56" s="4">
        <v>265</v>
      </c>
      <c r="U56" s="5" t="s">
        <v>80</v>
      </c>
      <c r="V56" s="2">
        <f>(C56/150)*180</f>
        <v>72.671999999999997</v>
      </c>
      <c r="W56" s="70">
        <f t="shared" si="56"/>
        <v>2.1801599999999999</v>
      </c>
      <c r="X56" s="70">
        <f t="shared" si="57"/>
        <v>7.2671999999999999</v>
      </c>
      <c r="Y56" s="70">
        <f t="shared" si="58"/>
        <v>82.11936</v>
      </c>
      <c r="Z56" s="6">
        <v>180</v>
      </c>
      <c r="AA56" s="6">
        <v>14.26</v>
      </c>
      <c r="AB56" s="6">
        <v>25.31</v>
      </c>
      <c r="AC56" s="6">
        <v>60.47</v>
      </c>
      <c r="AD56" s="6">
        <v>22.61</v>
      </c>
      <c r="AE56" s="6">
        <v>36.880000000000003</v>
      </c>
      <c r="AF56" s="6">
        <v>105.26</v>
      </c>
      <c r="AG56" s="6">
        <v>2.33</v>
      </c>
      <c r="AH56" s="6">
        <v>0.55000000000000004</v>
      </c>
      <c r="AI56" s="6">
        <v>0.15</v>
      </c>
      <c r="AJ56" s="6">
        <v>0.67</v>
      </c>
      <c r="AK56" s="6">
        <v>354.25</v>
      </c>
    </row>
    <row r="57" spans="1:37" ht="40.5" customHeight="1" x14ac:dyDescent="0.25">
      <c r="A57" s="34">
        <v>387</v>
      </c>
      <c r="B57" s="5" t="s">
        <v>37</v>
      </c>
      <c r="C57" s="27">
        <v>16.3</v>
      </c>
      <c r="D57" s="70">
        <f t="shared" si="53"/>
        <v>0.48899999999999999</v>
      </c>
      <c r="E57" s="64">
        <f t="shared" si="54"/>
        <v>1.6300000000000001</v>
      </c>
      <c r="F57" s="70">
        <f t="shared" si="55"/>
        <v>18.419</v>
      </c>
      <c r="G57" s="6">
        <v>200</v>
      </c>
      <c r="H57" s="6">
        <v>1.26</v>
      </c>
      <c r="I57" s="6">
        <v>2.4E-2</v>
      </c>
      <c r="J57" s="6">
        <v>24.2</v>
      </c>
      <c r="K57" s="6">
        <v>16.399999999999999</v>
      </c>
      <c r="L57" s="6">
        <v>6.6</v>
      </c>
      <c r="M57" s="6">
        <v>7.3</v>
      </c>
      <c r="N57" s="6">
        <v>0.32</v>
      </c>
      <c r="O57" s="6"/>
      <c r="P57" s="6"/>
      <c r="Q57" s="6">
        <v>88</v>
      </c>
      <c r="R57" s="6">
        <v>102</v>
      </c>
      <c r="T57" s="4">
        <v>387</v>
      </c>
      <c r="U57" s="5" t="s">
        <v>37</v>
      </c>
      <c r="V57" s="2">
        <f t="shared" ref="V57" si="59">C57</f>
        <v>16.3</v>
      </c>
      <c r="W57" s="70">
        <f t="shared" si="56"/>
        <v>0.48899999999999999</v>
      </c>
      <c r="X57" s="70">
        <f t="shared" si="57"/>
        <v>1.6300000000000001</v>
      </c>
      <c r="Y57" s="70">
        <f t="shared" si="58"/>
        <v>18.419</v>
      </c>
      <c r="Z57" s="6">
        <v>200</v>
      </c>
      <c r="AA57" s="6">
        <v>1.26</v>
      </c>
      <c r="AB57" s="6">
        <v>2.4E-2</v>
      </c>
      <c r="AC57" s="6">
        <v>24.2</v>
      </c>
      <c r="AD57" s="6">
        <v>16.399999999999999</v>
      </c>
      <c r="AE57" s="6">
        <v>6.6</v>
      </c>
      <c r="AF57" s="6">
        <v>7.3</v>
      </c>
      <c r="AG57" s="6">
        <v>0.32</v>
      </c>
      <c r="AH57" s="6"/>
      <c r="AI57" s="6"/>
      <c r="AJ57" s="6">
        <v>88</v>
      </c>
      <c r="AK57" s="6">
        <v>102</v>
      </c>
    </row>
    <row r="58" spans="1:37" x14ac:dyDescent="0.25">
      <c r="A58" s="34"/>
      <c r="B58" s="27" t="s">
        <v>26</v>
      </c>
      <c r="C58" s="27">
        <v>1.8</v>
      </c>
      <c r="D58" s="70">
        <f t="shared" si="53"/>
        <v>5.3999999999999999E-2</v>
      </c>
      <c r="E58" s="64">
        <f t="shared" si="54"/>
        <v>0.18000000000000002</v>
      </c>
      <c r="F58" s="70">
        <f t="shared" si="55"/>
        <v>2.0340000000000003</v>
      </c>
      <c r="G58" s="34">
        <v>20</v>
      </c>
      <c r="H58" s="34">
        <v>3.2</v>
      </c>
      <c r="I58" s="34">
        <v>1.36</v>
      </c>
      <c r="J58" s="34">
        <v>14.26</v>
      </c>
      <c r="K58" s="34">
        <v>125</v>
      </c>
      <c r="L58" s="34">
        <v>36</v>
      </c>
      <c r="M58" s="34">
        <v>129</v>
      </c>
      <c r="N58" s="34">
        <v>3.6</v>
      </c>
      <c r="O58" s="34">
        <v>0</v>
      </c>
      <c r="P58" s="34">
        <v>0.3</v>
      </c>
      <c r="Q58" s="34">
        <v>0.2</v>
      </c>
      <c r="R58" s="34">
        <v>82</v>
      </c>
      <c r="S58" s="25"/>
      <c r="T58" s="34"/>
      <c r="U58" s="27" t="s">
        <v>26</v>
      </c>
      <c r="V58" s="27">
        <v>1.8</v>
      </c>
      <c r="W58" s="70">
        <f t="shared" si="56"/>
        <v>5.3999999999999999E-2</v>
      </c>
      <c r="X58" s="70">
        <f t="shared" si="57"/>
        <v>0.18000000000000002</v>
      </c>
      <c r="Y58" s="70">
        <f t="shared" si="58"/>
        <v>2.0340000000000003</v>
      </c>
      <c r="Z58" s="34">
        <v>20</v>
      </c>
      <c r="AA58" s="34">
        <v>3.2</v>
      </c>
      <c r="AB58" s="34">
        <v>1.36</v>
      </c>
      <c r="AC58" s="34">
        <v>14.26</v>
      </c>
      <c r="AD58" s="34">
        <v>125</v>
      </c>
      <c r="AE58" s="34">
        <v>36</v>
      </c>
      <c r="AF58" s="34">
        <v>129</v>
      </c>
      <c r="AG58" s="34">
        <v>3.6</v>
      </c>
      <c r="AH58" s="34">
        <v>0</v>
      </c>
      <c r="AI58" s="34">
        <v>0.3</v>
      </c>
      <c r="AJ58" s="34">
        <v>0.2</v>
      </c>
      <c r="AK58" s="34">
        <v>82</v>
      </c>
    </row>
    <row r="59" spans="1:37" ht="38.25" x14ac:dyDescent="0.25">
      <c r="A59" s="11"/>
      <c r="B59" s="27" t="s">
        <v>67</v>
      </c>
      <c r="C59" s="27">
        <v>1.8</v>
      </c>
      <c r="D59" s="70">
        <f t="shared" si="53"/>
        <v>5.3999999999999999E-2</v>
      </c>
      <c r="E59" s="64">
        <f t="shared" si="54"/>
        <v>0.18000000000000002</v>
      </c>
      <c r="F59" s="70">
        <f t="shared" si="55"/>
        <v>2.0340000000000003</v>
      </c>
      <c r="G59" s="34">
        <v>30</v>
      </c>
      <c r="H59" s="34">
        <v>2.4</v>
      </c>
      <c r="I59" s="34">
        <v>1.6</v>
      </c>
      <c r="J59" s="34">
        <v>12.8</v>
      </c>
      <c r="K59" s="34">
        <v>21.9</v>
      </c>
      <c r="L59" s="34">
        <v>12</v>
      </c>
      <c r="M59" s="34">
        <v>37.5</v>
      </c>
      <c r="N59" s="34">
        <v>0.8</v>
      </c>
      <c r="O59" s="34">
        <v>0</v>
      </c>
      <c r="P59" s="34">
        <v>0.4</v>
      </c>
      <c r="Q59" s="34">
        <v>0.4</v>
      </c>
      <c r="R59" s="34">
        <v>78</v>
      </c>
      <c r="S59" s="25"/>
      <c r="T59" s="34"/>
      <c r="U59" s="27" t="s">
        <v>67</v>
      </c>
      <c r="V59" s="27">
        <v>1.8</v>
      </c>
      <c r="W59" s="70">
        <f t="shared" si="56"/>
        <v>5.3999999999999999E-2</v>
      </c>
      <c r="X59" s="70">
        <f t="shared" si="57"/>
        <v>0.18000000000000002</v>
      </c>
      <c r="Y59" s="70">
        <f t="shared" si="58"/>
        <v>2.0340000000000003</v>
      </c>
      <c r="Z59" s="34">
        <v>30</v>
      </c>
      <c r="AA59" s="34">
        <v>2.4</v>
      </c>
      <c r="AB59" s="34">
        <v>1.6</v>
      </c>
      <c r="AC59" s="34">
        <v>12.8</v>
      </c>
      <c r="AD59" s="34">
        <v>21.9</v>
      </c>
      <c r="AE59" s="34">
        <v>12</v>
      </c>
      <c r="AF59" s="34">
        <v>37.5</v>
      </c>
      <c r="AG59" s="34">
        <v>0.8</v>
      </c>
      <c r="AH59" s="34">
        <v>0</v>
      </c>
      <c r="AI59" s="34">
        <v>0.4</v>
      </c>
      <c r="AJ59" s="34">
        <v>0.4</v>
      </c>
      <c r="AK59" s="34">
        <v>78</v>
      </c>
    </row>
    <row r="60" spans="1:37" x14ac:dyDescent="0.25">
      <c r="A60" s="10"/>
      <c r="B60" s="17" t="s">
        <v>20</v>
      </c>
      <c r="C60" s="17">
        <f>SUM(C54:C59)</f>
        <v>117.08999999999999</v>
      </c>
      <c r="D60" s="70">
        <f>C60*3%</f>
        <v>3.5126999999999997</v>
      </c>
      <c r="E60" s="64">
        <f>C60*10%</f>
        <v>11.709</v>
      </c>
      <c r="F60" s="70">
        <f>C60+D60+E60</f>
        <v>132.31169999999997</v>
      </c>
      <c r="G60" s="6"/>
      <c r="H60" s="6">
        <f t="shared" ref="H60:R60" si="60">SUM(H55:H59)</f>
        <v>20.81</v>
      </c>
      <c r="I60" s="6">
        <f t="shared" si="60"/>
        <v>28.954000000000001</v>
      </c>
      <c r="J60" s="6">
        <f t="shared" si="60"/>
        <v>123.17</v>
      </c>
      <c r="K60" s="6">
        <f t="shared" si="60"/>
        <v>205.59</v>
      </c>
      <c r="L60" s="6">
        <f t="shared" si="60"/>
        <v>113.08</v>
      </c>
      <c r="M60" s="6">
        <f t="shared" si="60"/>
        <v>332.58000000000004</v>
      </c>
      <c r="N60" s="6">
        <f t="shared" si="60"/>
        <v>7.92</v>
      </c>
      <c r="O60" s="6">
        <f t="shared" si="60"/>
        <v>0.55000000000000004</v>
      </c>
      <c r="P60" s="6">
        <f t="shared" si="60"/>
        <v>0.94299999999999995</v>
      </c>
      <c r="Q60" s="6">
        <f t="shared" si="60"/>
        <v>95.87</v>
      </c>
      <c r="R60" s="6">
        <f t="shared" si="60"/>
        <v>667.01</v>
      </c>
      <c r="T60" s="11"/>
      <c r="U60" s="17" t="s">
        <v>20</v>
      </c>
      <c r="V60" s="17">
        <f>SUM(V54:V59)</f>
        <v>133.35950000000003</v>
      </c>
      <c r="W60" s="70">
        <f>V60*3%</f>
        <v>4.0007850000000005</v>
      </c>
      <c r="X60" s="70">
        <f>V60*10%</f>
        <v>13.335950000000004</v>
      </c>
      <c r="Y60" s="70">
        <f>V60+W60+X60</f>
        <v>150.69623500000003</v>
      </c>
      <c r="Z60" s="6"/>
      <c r="AA60" s="6">
        <f t="shared" ref="AA60:AK60" si="61">SUM(AA55:AA59)</f>
        <v>24.57</v>
      </c>
      <c r="AB60" s="6">
        <f t="shared" si="61"/>
        <v>33.073999999999998</v>
      </c>
      <c r="AC60" s="6">
        <f t="shared" si="61"/>
        <v>128.27000000000001</v>
      </c>
      <c r="AD60" s="6">
        <f t="shared" si="61"/>
        <v>205.59</v>
      </c>
      <c r="AE60" s="6">
        <f t="shared" si="61"/>
        <v>113.08</v>
      </c>
      <c r="AF60" s="6">
        <f t="shared" si="61"/>
        <v>332.58000000000004</v>
      </c>
      <c r="AG60" s="6">
        <f t="shared" si="61"/>
        <v>7.92</v>
      </c>
      <c r="AH60" s="6">
        <f t="shared" si="61"/>
        <v>0.55000000000000004</v>
      </c>
      <c r="AI60" s="6">
        <f t="shared" si="61"/>
        <v>0.94299999999999995</v>
      </c>
      <c r="AJ60" s="6">
        <f t="shared" si="61"/>
        <v>95.87</v>
      </c>
      <c r="AK60" s="6">
        <f t="shared" si="61"/>
        <v>711.61</v>
      </c>
    </row>
    <row r="61" spans="1:37" s="94" customFormat="1" x14ac:dyDescent="0.25">
      <c r="A61" s="95"/>
      <c r="B61" s="96" t="s">
        <v>27</v>
      </c>
      <c r="C61" s="96">
        <f>C51+C60</f>
        <v>184.81</v>
      </c>
      <c r="D61" s="91">
        <f>C61*3%</f>
        <v>5.5442999999999998</v>
      </c>
      <c r="E61" s="92">
        <f>C61*10%</f>
        <v>18.481000000000002</v>
      </c>
      <c r="F61" s="91">
        <f>C61+D61+E61</f>
        <v>208.83529999999999</v>
      </c>
      <c r="G61" s="97"/>
      <c r="H61" s="98">
        <f t="shared" ref="H61:R61" si="62">H51+H60</f>
        <v>48.849999999999994</v>
      </c>
      <c r="I61" s="98">
        <f t="shared" si="62"/>
        <v>46.954000000000001</v>
      </c>
      <c r="J61" s="98">
        <f t="shared" si="62"/>
        <v>169.57</v>
      </c>
      <c r="K61" s="98">
        <f t="shared" si="62"/>
        <v>437.99</v>
      </c>
      <c r="L61" s="98">
        <f t="shared" si="62"/>
        <v>162</v>
      </c>
      <c r="M61" s="98">
        <f t="shared" si="62"/>
        <v>577.49</v>
      </c>
      <c r="N61" s="98">
        <f t="shared" si="62"/>
        <v>9.16</v>
      </c>
      <c r="O61" s="98">
        <f t="shared" si="62"/>
        <v>0.88000000000000012</v>
      </c>
      <c r="P61" s="98">
        <f t="shared" si="62"/>
        <v>1.0329999999999999</v>
      </c>
      <c r="Q61" s="98">
        <f t="shared" si="62"/>
        <v>96.61</v>
      </c>
      <c r="R61" s="98">
        <f t="shared" si="62"/>
        <v>974.61</v>
      </c>
      <c r="T61" s="97"/>
      <c r="U61" s="96" t="s">
        <v>27</v>
      </c>
      <c r="V61" s="96">
        <f>V51+V60</f>
        <v>222.86283333333336</v>
      </c>
      <c r="W61" s="91">
        <f>V61*3%</f>
        <v>6.6858850000000007</v>
      </c>
      <c r="X61" s="91">
        <f>V61*10%</f>
        <v>22.286283333333337</v>
      </c>
      <c r="Y61" s="91">
        <f>V61+W61+X61</f>
        <v>251.8350016666667</v>
      </c>
      <c r="Z61" s="97"/>
      <c r="AA61" s="98">
        <f t="shared" ref="AA61:AK61" si="63">AA51+AA60</f>
        <v>56.980000000000004</v>
      </c>
      <c r="AB61" s="98">
        <f t="shared" si="63"/>
        <v>54.554000000000002</v>
      </c>
      <c r="AC61" s="98">
        <f t="shared" si="63"/>
        <v>178.37</v>
      </c>
      <c r="AD61" s="98">
        <f t="shared" si="63"/>
        <v>437.99</v>
      </c>
      <c r="AE61" s="98">
        <f t="shared" si="63"/>
        <v>162</v>
      </c>
      <c r="AF61" s="98">
        <f t="shared" si="63"/>
        <v>577.49</v>
      </c>
      <c r="AG61" s="98">
        <f t="shared" si="63"/>
        <v>9.16</v>
      </c>
      <c r="AH61" s="98">
        <f t="shared" si="63"/>
        <v>0.88000000000000012</v>
      </c>
      <c r="AI61" s="98">
        <f t="shared" si="63"/>
        <v>1.0329999999999999</v>
      </c>
      <c r="AJ61" s="98">
        <f t="shared" si="63"/>
        <v>96.61</v>
      </c>
      <c r="AK61" s="98">
        <f t="shared" si="63"/>
        <v>1040.8499999999999</v>
      </c>
    </row>
    <row r="62" spans="1:37" ht="27" customHeight="1" x14ac:dyDescent="0.25"/>
    <row r="63" spans="1:37" ht="29.25" customHeight="1" x14ac:dyDescent="0.25">
      <c r="A63" s="110" t="s">
        <v>89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1"/>
      <c r="X63" s="111"/>
      <c r="Y63" s="111"/>
      <c r="Z63" s="110"/>
      <c r="AA63" s="110"/>
      <c r="AB63" s="110"/>
      <c r="AC63" s="110" t="s">
        <v>90</v>
      </c>
      <c r="AD63" s="110"/>
      <c r="AE63" s="110"/>
      <c r="AF63" s="110"/>
      <c r="AG63" s="110"/>
      <c r="AH63" s="110"/>
      <c r="AI63" s="110"/>
      <c r="AJ63" s="110"/>
      <c r="AK63" s="112">
        <v>45176</v>
      </c>
    </row>
    <row r="64" spans="1:37" ht="21.75" customHeight="1" thickBot="1" x14ac:dyDescent="0.35">
      <c r="A64" s="140"/>
      <c r="B64" s="131" t="s">
        <v>60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3"/>
      <c r="T64" s="142" t="s">
        <v>63</v>
      </c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</row>
    <row r="65" spans="1:37" ht="23.25" customHeight="1" x14ac:dyDescent="0.25">
      <c r="A65" s="141"/>
      <c r="B65" s="127" t="s">
        <v>1</v>
      </c>
      <c r="C65" s="62"/>
      <c r="D65" s="30"/>
      <c r="E65" s="30"/>
      <c r="F65" s="62"/>
      <c r="G65" s="127" t="s">
        <v>2</v>
      </c>
      <c r="H65" s="127" t="s">
        <v>3</v>
      </c>
      <c r="I65" s="127"/>
      <c r="J65" s="127"/>
      <c r="K65" s="127" t="s">
        <v>4</v>
      </c>
      <c r="L65" s="127"/>
      <c r="M65" s="127"/>
      <c r="N65" s="127"/>
      <c r="O65" s="127" t="s">
        <v>5</v>
      </c>
      <c r="P65" s="127"/>
      <c r="Q65" s="127"/>
      <c r="R65" s="127" t="s">
        <v>6</v>
      </c>
      <c r="T65" s="127" t="s">
        <v>0</v>
      </c>
      <c r="U65" s="127" t="s">
        <v>1</v>
      </c>
      <c r="V65" s="62"/>
      <c r="W65" s="71"/>
      <c r="X65" s="71"/>
      <c r="Y65" s="71"/>
      <c r="Z65" s="127" t="s">
        <v>2</v>
      </c>
      <c r="AA65" s="127" t="s">
        <v>3</v>
      </c>
      <c r="AB65" s="127"/>
      <c r="AC65" s="127"/>
      <c r="AD65" s="127" t="s">
        <v>4</v>
      </c>
      <c r="AE65" s="127"/>
      <c r="AF65" s="127"/>
      <c r="AG65" s="127"/>
      <c r="AH65" s="127" t="s">
        <v>5</v>
      </c>
      <c r="AI65" s="127"/>
      <c r="AJ65" s="127"/>
      <c r="AK65" s="127" t="s">
        <v>6</v>
      </c>
    </row>
    <row r="66" spans="1:37" ht="64.5" thickBot="1" x14ac:dyDescent="0.3">
      <c r="A66" s="140" t="s">
        <v>0</v>
      </c>
      <c r="B66" s="127"/>
      <c r="C66" s="63" t="s">
        <v>86</v>
      </c>
      <c r="D66" s="69" t="s">
        <v>87</v>
      </c>
      <c r="E66" s="69" t="s">
        <v>88</v>
      </c>
      <c r="F66" s="63" t="s">
        <v>86</v>
      </c>
      <c r="G66" s="127"/>
      <c r="H66" s="22" t="s">
        <v>7</v>
      </c>
      <c r="I66" s="22" t="s">
        <v>8</v>
      </c>
      <c r="J66" s="12" t="s">
        <v>9</v>
      </c>
      <c r="K66" s="22" t="s">
        <v>10</v>
      </c>
      <c r="L66" s="22" t="s">
        <v>11</v>
      </c>
      <c r="M66" s="22" t="s">
        <v>12</v>
      </c>
      <c r="N66" s="22" t="s">
        <v>13</v>
      </c>
      <c r="O66" s="22" t="s">
        <v>14</v>
      </c>
      <c r="P66" s="22" t="s">
        <v>15</v>
      </c>
      <c r="Q66" s="22" t="s">
        <v>16</v>
      </c>
      <c r="R66" s="127"/>
      <c r="T66" s="127"/>
      <c r="U66" s="127"/>
      <c r="V66" s="63" t="s">
        <v>86</v>
      </c>
      <c r="W66" s="69" t="s">
        <v>87</v>
      </c>
      <c r="X66" s="69" t="s">
        <v>88</v>
      </c>
      <c r="Y66" s="63" t="s">
        <v>86</v>
      </c>
      <c r="Z66" s="127"/>
      <c r="AA66" s="22" t="s">
        <v>7</v>
      </c>
      <c r="AB66" s="22" t="s">
        <v>8</v>
      </c>
      <c r="AC66" s="12" t="s">
        <v>9</v>
      </c>
      <c r="AD66" s="22" t="s">
        <v>10</v>
      </c>
      <c r="AE66" s="22" t="s">
        <v>11</v>
      </c>
      <c r="AF66" s="22" t="s">
        <v>12</v>
      </c>
      <c r="AG66" s="22" t="s">
        <v>13</v>
      </c>
      <c r="AH66" s="22" t="s">
        <v>14</v>
      </c>
      <c r="AI66" s="22" t="s">
        <v>15</v>
      </c>
      <c r="AJ66" s="22" t="s">
        <v>16</v>
      </c>
      <c r="AK66" s="127"/>
    </row>
    <row r="67" spans="1:37" x14ac:dyDescent="0.25">
      <c r="A67" s="141"/>
      <c r="B67" s="148" t="s">
        <v>17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T67" s="11"/>
      <c r="U67" s="148" t="s">
        <v>17</v>
      </c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</row>
    <row r="68" spans="1:37" ht="32.25" customHeight="1" x14ac:dyDescent="0.25">
      <c r="A68" s="4">
        <v>175</v>
      </c>
      <c r="B68" s="27" t="s">
        <v>26</v>
      </c>
      <c r="C68" s="27">
        <v>1.8</v>
      </c>
      <c r="D68" s="70">
        <f t="shared" ref="D68:D71" si="64">C68*3%</f>
        <v>5.3999999999999999E-2</v>
      </c>
      <c r="E68" s="64">
        <f t="shared" ref="E68:E71" si="65">C68*10%</f>
        <v>0.18000000000000002</v>
      </c>
      <c r="F68" s="70">
        <f t="shared" ref="F68:F71" si="66">C68+D68+E68</f>
        <v>2.0340000000000003</v>
      </c>
      <c r="G68" s="38">
        <v>20</v>
      </c>
      <c r="H68" s="38">
        <v>3.2</v>
      </c>
      <c r="I68" s="38">
        <v>1.36</v>
      </c>
      <c r="J68" s="38">
        <v>14.26</v>
      </c>
      <c r="K68" s="38">
        <v>125</v>
      </c>
      <c r="L68" s="38">
        <v>36</v>
      </c>
      <c r="M68" s="38">
        <v>129</v>
      </c>
      <c r="N68" s="38">
        <v>3.6</v>
      </c>
      <c r="O68" s="38">
        <v>0</v>
      </c>
      <c r="P68" s="38">
        <v>0.3</v>
      </c>
      <c r="Q68" s="38">
        <v>0.2</v>
      </c>
      <c r="R68" s="38">
        <v>82</v>
      </c>
      <c r="S68" s="25"/>
      <c r="T68" s="38">
        <v>175</v>
      </c>
      <c r="U68" s="27" t="s">
        <v>26</v>
      </c>
      <c r="V68" s="27">
        <v>1.8</v>
      </c>
      <c r="W68" s="70">
        <f t="shared" ref="W68:W71" si="67">V68*3%</f>
        <v>5.3999999999999999E-2</v>
      </c>
      <c r="X68" s="70">
        <f t="shared" ref="X68:X71" si="68">V68*10%</f>
        <v>0.18000000000000002</v>
      </c>
      <c r="Y68" s="70">
        <f t="shared" ref="Y68:Y71" si="69">V68+W68+X68</f>
        <v>2.0340000000000003</v>
      </c>
      <c r="Z68" s="38">
        <v>20</v>
      </c>
      <c r="AA68" s="38">
        <v>3.2</v>
      </c>
      <c r="AB68" s="38">
        <v>1.36</v>
      </c>
      <c r="AC68" s="38">
        <v>14.26</v>
      </c>
      <c r="AD68" s="38">
        <v>125</v>
      </c>
      <c r="AE68" s="38">
        <v>36</v>
      </c>
      <c r="AF68" s="38">
        <v>129</v>
      </c>
      <c r="AG68" s="38">
        <v>3.6</v>
      </c>
      <c r="AH68" s="38">
        <v>0</v>
      </c>
      <c r="AI68" s="38">
        <v>0.3</v>
      </c>
      <c r="AJ68" s="38">
        <v>0.2</v>
      </c>
      <c r="AK68" s="38">
        <v>82</v>
      </c>
    </row>
    <row r="69" spans="1:37" ht="31.5" customHeight="1" x14ac:dyDescent="0.25">
      <c r="A69" s="4">
        <v>951</v>
      </c>
      <c r="B69" s="5" t="s">
        <v>40</v>
      </c>
      <c r="C69" s="5">
        <v>12.34</v>
      </c>
      <c r="D69" s="70">
        <f t="shared" si="64"/>
        <v>0.37019999999999997</v>
      </c>
      <c r="E69" s="64">
        <f t="shared" si="65"/>
        <v>1.234</v>
      </c>
      <c r="F69" s="70">
        <f t="shared" si="66"/>
        <v>13.9442</v>
      </c>
      <c r="G69" s="6">
        <v>150</v>
      </c>
      <c r="H69" s="3">
        <v>3.4</v>
      </c>
      <c r="I69" s="3">
        <v>3.96</v>
      </c>
      <c r="J69" s="3">
        <v>27.81</v>
      </c>
      <c r="K69" s="3">
        <v>8.6</v>
      </c>
      <c r="L69" s="3">
        <v>5.9</v>
      </c>
      <c r="M69" s="3">
        <v>29.4</v>
      </c>
      <c r="N69" s="3">
        <v>0.36</v>
      </c>
      <c r="O69" s="3">
        <v>20</v>
      </c>
      <c r="P69" s="3">
        <v>0.03</v>
      </c>
      <c r="Q69" s="3">
        <v>0</v>
      </c>
      <c r="R69" s="3">
        <v>161</v>
      </c>
      <c r="T69" s="4">
        <v>951</v>
      </c>
      <c r="U69" s="5" t="s">
        <v>40</v>
      </c>
      <c r="V69" s="27">
        <f>(C69/150)*200</f>
        <v>16.453333333333333</v>
      </c>
      <c r="W69" s="70">
        <f t="shared" si="67"/>
        <v>0.49359999999999998</v>
      </c>
      <c r="X69" s="70">
        <f t="shared" si="68"/>
        <v>1.6453333333333333</v>
      </c>
      <c r="Y69" s="70">
        <f t="shared" si="69"/>
        <v>18.592266666666667</v>
      </c>
      <c r="Z69" s="6">
        <v>200</v>
      </c>
      <c r="AA69" s="3">
        <v>5.4</v>
      </c>
      <c r="AB69" s="3">
        <v>7.21</v>
      </c>
      <c r="AC69" s="3">
        <v>30.2</v>
      </c>
      <c r="AD69" s="3">
        <v>8.6</v>
      </c>
      <c r="AE69" s="3">
        <v>5.9</v>
      </c>
      <c r="AF69" s="3">
        <v>29.4</v>
      </c>
      <c r="AG69" s="3">
        <v>0.36</v>
      </c>
      <c r="AH69" s="3">
        <v>20</v>
      </c>
      <c r="AI69" s="3">
        <v>0.03</v>
      </c>
      <c r="AJ69" s="3">
        <v>0</v>
      </c>
      <c r="AK69" s="3">
        <v>174</v>
      </c>
    </row>
    <row r="70" spans="1:37" x14ac:dyDescent="0.25">
      <c r="A70" s="77">
        <v>959</v>
      </c>
      <c r="B70" s="2" t="s">
        <v>31</v>
      </c>
      <c r="C70" s="2">
        <v>16.2</v>
      </c>
      <c r="D70" s="70">
        <f t="shared" si="64"/>
        <v>0.48599999999999999</v>
      </c>
      <c r="E70" s="64">
        <f t="shared" si="65"/>
        <v>1.62</v>
      </c>
      <c r="F70" s="70">
        <f t="shared" si="66"/>
        <v>18.306000000000001</v>
      </c>
      <c r="G70" s="3">
        <v>200</v>
      </c>
      <c r="H70" s="3">
        <v>3.52</v>
      </c>
      <c r="I70" s="3">
        <v>3.72</v>
      </c>
      <c r="J70" s="3">
        <v>25.49</v>
      </c>
      <c r="K70" s="3">
        <v>122</v>
      </c>
      <c r="L70" s="3">
        <v>14</v>
      </c>
      <c r="M70" s="3">
        <v>90</v>
      </c>
      <c r="N70" s="3">
        <v>0.56000000000000005</v>
      </c>
      <c r="O70" s="3">
        <v>0.01</v>
      </c>
      <c r="P70" s="3">
        <v>0.04</v>
      </c>
      <c r="Q70" s="3">
        <v>1.3</v>
      </c>
      <c r="R70" s="3">
        <v>145.19999999999999</v>
      </c>
      <c r="T70" s="1">
        <v>959</v>
      </c>
      <c r="U70" s="2" t="s">
        <v>31</v>
      </c>
      <c r="V70" s="44">
        <f t="shared" ref="V70" si="70">C70</f>
        <v>16.2</v>
      </c>
      <c r="W70" s="70">
        <f t="shared" si="67"/>
        <v>0.48599999999999999</v>
      </c>
      <c r="X70" s="70">
        <f t="shared" si="68"/>
        <v>1.62</v>
      </c>
      <c r="Y70" s="70">
        <f t="shared" si="69"/>
        <v>18.306000000000001</v>
      </c>
      <c r="Z70" s="3">
        <v>200</v>
      </c>
      <c r="AA70" s="3">
        <v>3.52</v>
      </c>
      <c r="AB70" s="3">
        <v>3.72</v>
      </c>
      <c r="AC70" s="3">
        <v>25.49</v>
      </c>
      <c r="AD70" s="3">
        <v>122</v>
      </c>
      <c r="AE70" s="3">
        <v>14</v>
      </c>
      <c r="AF70" s="3">
        <v>90</v>
      </c>
      <c r="AG70" s="3">
        <v>0.56000000000000005</v>
      </c>
      <c r="AH70" s="3">
        <v>0.01</v>
      </c>
      <c r="AI70" s="3">
        <v>0.04</v>
      </c>
      <c r="AJ70" s="3">
        <v>1.3</v>
      </c>
      <c r="AK70" s="3">
        <v>145.19999999999999</v>
      </c>
    </row>
    <row r="71" spans="1:37" x14ac:dyDescent="0.25">
      <c r="A71" s="4"/>
      <c r="B71" s="2" t="s">
        <v>81</v>
      </c>
      <c r="C71" s="2">
        <v>25</v>
      </c>
      <c r="D71" s="70">
        <f t="shared" si="64"/>
        <v>0.75</v>
      </c>
      <c r="E71" s="64">
        <f t="shared" si="65"/>
        <v>2.5</v>
      </c>
      <c r="F71" s="70">
        <f t="shared" si="66"/>
        <v>28.25</v>
      </c>
      <c r="G71" s="6">
        <v>130</v>
      </c>
      <c r="H71" s="3">
        <v>1.5</v>
      </c>
      <c r="I71" s="3">
        <v>0.5</v>
      </c>
      <c r="J71" s="3">
        <v>21</v>
      </c>
      <c r="K71" s="6">
        <v>14.4</v>
      </c>
      <c r="L71" s="6">
        <v>75.599999999999994</v>
      </c>
      <c r="M71" s="6">
        <v>50.4</v>
      </c>
      <c r="N71" s="6">
        <v>1</v>
      </c>
      <c r="O71" s="6">
        <v>36</v>
      </c>
      <c r="P71" s="6">
        <v>7.0000000000000007E-2</v>
      </c>
      <c r="Q71" s="6">
        <v>18</v>
      </c>
      <c r="R71" s="6">
        <v>172.8</v>
      </c>
      <c r="T71" s="4"/>
      <c r="U71" s="2" t="s">
        <v>81</v>
      </c>
      <c r="V71" s="27">
        <v>25</v>
      </c>
      <c r="W71" s="70">
        <f t="shared" si="67"/>
        <v>0.75</v>
      </c>
      <c r="X71" s="70">
        <f t="shared" si="68"/>
        <v>2.5</v>
      </c>
      <c r="Y71" s="70">
        <f t="shared" si="69"/>
        <v>28.25</v>
      </c>
      <c r="Z71" s="6">
        <v>130</v>
      </c>
      <c r="AA71" s="3">
        <v>1.5</v>
      </c>
      <c r="AB71" s="3">
        <v>0.5</v>
      </c>
      <c r="AC71" s="3">
        <v>21</v>
      </c>
      <c r="AD71" s="6">
        <v>14.4</v>
      </c>
      <c r="AE71" s="6">
        <v>75.599999999999994</v>
      </c>
      <c r="AF71" s="6">
        <v>50.4</v>
      </c>
      <c r="AG71" s="6">
        <v>1</v>
      </c>
      <c r="AH71" s="6">
        <v>36</v>
      </c>
      <c r="AI71" s="6">
        <v>7.0000000000000007E-2</v>
      </c>
      <c r="AJ71" s="6">
        <v>18</v>
      </c>
      <c r="AK71" s="6">
        <v>172.8</v>
      </c>
    </row>
    <row r="72" spans="1:37" x14ac:dyDescent="0.25">
      <c r="A72" s="4"/>
      <c r="B72" s="14" t="s">
        <v>20</v>
      </c>
      <c r="C72" s="14">
        <f>SUM(C68:C71)</f>
        <v>55.34</v>
      </c>
      <c r="D72" s="70">
        <f>C72*3%</f>
        <v>1.6602000000000001</v>
      </c>
      <c r="E72" s="64">
        <f>C72*10%</f>
        <v>5.5340000000000007</v>
      </c>
      <c r="F72" s="70">
        <f>C72+D72+E72</f>
        <v>62.534200000000006</v>
      </c>
      <c r="G72" s="6"/>
      <c r="H72" s="6">
        <f t="shared" ref="H72:R72" si="71">SUM(H68:H70)</f>
        <v>10.119999999999999</v>
      </c>
      <c r="I72" s="6">
        <f t="shared" si="71"/>
        <v>9.0400000000000009</v>
      </c>
      <c r="J72" s="6">
        <f t="shared" si="71"/>
        <v>67.56</v>
      </c>
      <c r="K72" s="6">
        <f t="shared" si="71"/>
        <v>255.6</v>
      </c>
      <c r="L72" s="6">
        <f t="shared" si="71"/>
        <v>55.9</v>
      </c>
      <c r="M72" s="6">
        <f t="shared" si="71"/>
        <v>248.4</v>
      </c>
      <c r="N72" s="6">
        <f t="shared" si="71"/>
        <v>4.5199999999999996</v>
      </c>
      <c r="O72" s="6">
        <f t="shared" si="71"/>
        <v>20.010000000000002</v>
      </c>
      <c r="P72" s="6">
        <f t="shared" si="71"/>
        <v>0.36999999999999994</v>
      </c>
      <c r="Q72" s="6">
        <f t="shared" si="71"/>
        <v>1.5</v>
      </c>
      <c r="R72" s="6">
        <f t="shared" si="71"/>
        <v>388.2</v>
      </c>
      <c r="T72" s="4"/>
      <c r="U72" s="14" t="s">
        <v>20</v>
      </c>
      <c r="V72" s="14">
        <f>SUM(V68:V71)</f>
        <v>59.453333333333333</v>
      </c>
      <c r="W72" s="70">
        <f>V72*3%</f>
        <v>1.7835999999999999</v>
      </c>
      <c r="X72" s="70">
        <f>V72*10%</f>
        <v>5.945333333333334</v>
      </c>
      <c r="Y72" s="70">
        <f>V72+W72+X72</f>
        <v>67.182266666666663</v>
      </c>
      <c r="Z72" s="6"/>
      <c r="AA72" s="6">
        <f t="shared" ref="AA72:AK72" si="72">SUM(AA68:AA70)</f>
        <v>12.120000000000001</v>
      </c>
      <c r="AB72" s="6">
        <f t="shared" si="72"/>
        <v>12.290000000000001</v>
      </c>
      <c r="AC72" s="6">
        <f t="shared" si="72"/>
        <v>69.95</v>
      </c>
      <c r="AD72" s="6">
        <f t="shared" si="72"/>
        <v>255.6</v>
      </c>
      <c r="AE72" s="6">
        <f t="shared" si="72"/>
        <v>55.9</v>
      </c>
      <c r="AF72" s="6">
        <f t="shared" si="72"/>
        <v>248.4</v>
      </c>
      <c r="AG72" s="6">
        <f t="shared" si="72"/>
        <v>4.5199999999999996</v>
      </c>
      <c r="AH72" s="6">
        <f t="shared" si="72"/>
        <v>20.010000000000002</v>
      </c>
      <c r="AI72" s="6">
        <f t="shared" si="72"/>
        <v>0.36999999999999994</v>
      </c>
      <c r="AJ72" s="6">
        <f t="shared" si="72"/>
        <v>1.5</v>
      </c>
      <c r="AK72" s="6">
        <f t="shared" si="72"/>
        <v>401.2</v>
      </c>
    </row>
    <row r="73" spans="1:37" x14ac:dyDescent="0.25">
      <c r="A73" s="4"/>
      <c r="B73" s="16"/>
      <c r="C73" s="16"/>
      <c r="D73" s="16"/>
      <c r="E73" s="16"/>
      <c r="F73" s="1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T73" s="15"/>
      <c r="U73" s="16"/>
      <c r="V73" s="16"/>
      <c r="W73" s="73"/>
      <c r="X73" s="73"/>
      <c r="Y73" s="73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27" customHeight="1" x14ac:dyDescent="0.25">
      <c r="A74" s="15"/>
      <c r="B74" s="148" t="s">
        <v>21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T74" s="11"/>
      <c r="U74" s="148" t="s">
        <v>21</v>
      </c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</row>
    <row r="75" spans="1:37" ht="36" customHeight="1" x14ac:dyDescent="0.25">
      <c r="A75" s="6" t="s">
        <v>77</v>
      </c>
      <c r="B75" s="2" t="s">
        <v>72</v>
      </c>
      <c r="C75" s="2">
        <v>20</v>
      </c>
      <c r="D75" s="70">
        <f t="shared" ref="D75:D81" si="73">C75*3%</f>
        <v>0.6</v>
      </c>
      <c r="E75" s="64">
        <f t="shared" ref="E75:E81" si="74">C75*10%</f>
        <v>2</v>
      </c>
      <c r="F75" s="70">
        <f t="shared" ref="F75:F81" si="75">C75+D75+E75</f>
        <v>22.6</v>
      </c>
      <c r="G75" s="3">
        <v>60</v>
      </c>
      <c r="H75" s="3">
        <v>4</v>
      </c>
      <c r="I75" s="3">
        <v>0.4</v>
      </c>
      <c r="J75" s="3">
        <v>6.7</v>
      </c>
      <c r="K75" s="3">
        <v>20</v>
      </c>
      <c r="L75" s="3">
        <v>60</v>
      </c>
      <c r="M75" s="3">
        <v>180</v>
      </c>
      <c r="N75" s="3">
        <v>0</v>
      </c>
      <c r="O75" s="3">
        <v>0</v>
      </c>
      <c r="P75" s="3">
        <v>0.02</v>
      </c>
      <c r="Q75" s="3">
        <v>0</v>
      </c>
      <c r="R75" s="3">
        <v>40.380000000000003</v>
      </c>
      <c r="T75" s="8">
        <v>70</v>
      </c>
      <c r="U75" s="2" t="s">
        <v>72</v>
      </c>
      <c r="V75" s="2">
        <f>C75</f>
        <v>20</v>
      </c>
      <c r="W75" s="70">
        <f t="shared" ref="W75:W81" si="76">V75*3%</f>
        <v>0.6</v>
      </c>
      <c r="X75" s="70">
        <f t="shared" ref="X75:X81" si="77">V75*10%</f>
        <v>2</v>
      </c>
      <c r="Y75" s="70">
        <f t="shared" ref="Y75:Y81" si="78">V75+W75+X75</f>
        <v>22.6</v>
      </c>
      <c r="Z75" s="3">
        <v>60</v>
      </c>
      <c r="AA75" s="3">
        <v>4</v>
      </c>
      <c r="AB75" s="3">
        <v>0.4</v>
      </c>
      <c r="AC75" s="3">
        <v>6.7</v>
      </c>
      <c r="AD75" s="3">
        <v>20</v>
      </c>
      <c r="AE75" s="3">
        <v>60</v>
      </c>
      <c r="AF75" s="3">
        <v>180</v>
      </c>
      <c r="AG75" s="3">
        <v>0</v>
      </c>
      <c r="AH75" s="3">
        <v>0</v>
      </c>
      <c r="AI75" s="3">
        <v>0.02</v>
      </c>
      <c r="AJ75" s="3">
        <v>0</v>
      </c>
      <c r="AK75" s="3">
        <v>40.380000000000003</v>
      </c>
    </row>
    <row r="76" spans="1:37" ht="30.75" customHeight="1" x14ac:dyDescent="0.25">
      <c r="A76" s="4">
        <v>170</v>
      </c>
      <c r="B76" s="5" t="s">
        <v>42</v>
      </c>
      <c r="C76" s="5">
        <v>14.83</v>
      </c>
      <c r="D76" s="70">
        <f t="shared" si="73"/>
        <v>0.44489999999999996</v>
      </c>
      <c r="E76" s="64">
        <f t="shared" si="74"/>
        <v>1.4830000000000001</v>
      </c>
      <c r="F76" s="70">
        <f t="shared" si="75"/>
        <v>16.757899999999999</v>
      </c>
      <c r="G76" s="6">
        <v>200</v>
      </c>
      <c r="H76" s="6">
        <v>1.45</v>
      </c>
      <c r="I76" s="6">
        <v>3.93</v>
      </c>
      <c r="J76" s="6">
        <v>10.199999999999999</v>
      </c>
      <c r="K76" s="6">
        <v>35.299999999999997</v>
      </c>
      <c r="L76" s="6">
        <v>21</v>
      </c>
      <c r="M76" s="6">
        <v>42.58</v>
      </c>
      <c r="N76" s="6">
        <v>0.95</v>
      </c>
      <c r="O76" s="6"/>
      <c r="P76" s="6">
        <v>0.4</v>
      </c>
      <c r="Q76" s="6">
        <v>8.25</v>
      </c>
      <c r="R76" s="6">
        <v>82</v>
      </c>
      <c r="T76" s="4">
        <v>170</v>
      </c>
      <c r="U76" s="5" t="s">
        <v>42</v>
      </c>
      <c r="V76" s="2">
        <f>(C76/200)*250</f>
        <v>18.537499999999998</v>
      </c>
      <c r="W76" s="70">
        <f t="shared" si="76"/>
        <v>0.55612499999999987</v>
      </c>
      <c r="X76" s="70">
        <f t="shared" si="77"/>
        <v>1.8537499999999998</v>
      </c>
      <c r="Y76" s="70">
        <f t="shared" si="78"/>
        <v>20.947375000000001</v>
      </c>
      <c r="Z76" s="6">
        <v>250</v>
      </c>
      <c r="AA76" s="6">
        <v>2.65</v>
      </c>
      <c r="AB76" s="6">
        <v>6.35</v>
      </c>
      <c r="AC76" s="6">
        <v>12.58</v>
      </c>
      <c r="AD76" s="6">
        <v>35.299999999999997</v>
      </c>
      <c r="AE76" s="6">
        <v>21</v>
      </c>
      <c r="AF76" s="6">
        <v>42.58</v>
      </c>
      <c r="AG76" s="6">
        <v>0.95</v>
      </c>
      <c r="AH76" s="6"/>
      <c r="AI76" s="6">
        <v>0.4</v>
      </c>
      <c r="AJ76" s="6">
        <v>8.25</v>
      </c>
      <c r="AK76" s="6">
        <v>102.3</v>
      </c>
    </row>
    <row r="77" spans="1:37" ht="30.75" customHeight="1" x14ac:dyDescent="0.25">
      <c r="A77" s="55">
        <v>679</v>
      </c>
      <c r="B77" s="2" t="s">
        <v>66</v>
      </c>
      <c r="C77" s="2">
        <v>10.32</v>
      </c>
      <c r="D77" s="70">
        <f t="shared" si="73"/>
        <v>0.30959999999999999</v>
      </c>
      <c r="E77" s="64">
        <f t="shared" si="74"/>
        <v>1.032</v>
      </c>
      <c r="F77" s="70">
        <f t="shared" si="75"/>
        <v>11.6616</v>
      </c>
      <c r="G77" s="3">
        <v>150</v>
      </c>
      <c r="H77" s="3">
        <v>7.46</v>
      </c>
      <c r="I77" s="3">
        <v>5.61</v>
      </c>
      <c r="J77" s="3">
        <v>35.840000000000003</v>
      </c>
      <c r="K77" s="3">
        <v>12.98</v>
      </c>
      <c r="L77" s="3">
        <v>67.5</v>
      </c>
      <c r="M77" s="3">
        <v>208.5</v>
      </c>
      <c r="N77" s="3">
        <v>3.95</v>
      </c>
      <c r="O77" s="3">
        <v>0.02</v>
      </c>
      <c r="P77" s="3">
        <v>0.18</v>
      </c>
      <c r="Q77" s="3">
        <v>0</v>
      </c>
      <c r="R77" s="3">
        <v>230.45</v>
      </c>
      <c r="T77" s="1">
        <v>679</v>
      </c>
      <c r="U77" s="2" t="s">
        <v>66</v>
      </c>
      <c r="V77" s="2">
        <f>(C77/150)*180</f>
        <v>12.384</v>
      </c>
      <c r="W77" s="70">
        <f t="shared" si="76"/>
        <v>0.37152000000000002</v>
      </c>
      <c r="X77" s="70">
        <f t="shared" si="77"/>
        <v>1.2384000000000002</v>
      </c>
      <c r="Y77" s="70">
        <f t="shared" si="78"/>
        <v>13.993920000000001</v>
      </c>
      <c r="Z77" s="3">
        <v>180</v>
      </c>
      <c r="AA77" s="3">
        <v>7.46</v>
      </c>
      <c r="AB77" s="3">
        <v>5.61</v>
      </c>
      <c r="AC77" s="3">
        <v>35.840000000000003</v>
      </c>
      <c r="AD77" s="3">
        <v>12.98</v>
      </c>
      <c r="AE77" s="3">
        <v>67.5</v>
      </c>
      <c r="AF77" s="3">
        <v>208.5</v>
      </c>
      <c r="AG77" s="3">
        <v>3.95</v>
      </c>
      <c r="AH77" s="3">
        <v>0.02</v>
      </c>
      <c r="AI77" s="3">
        <v>0.18</v>
      </c>
      <c r="AJ77" s="3">
        <v>0</v>
      </c>
      <c r="AK77" s="3">
        <v>230.45</v>
      </c>
    </row>
    <row r="78" spans="1:37" x14ac:dyDescent="0.25">
      <c r="A78" s="55">
        <v>608</v>
      </c>
      <c r="B78" s="5" t="s">
        <v>84</v>
      </c>
      <c r="C78" s="5">
        <v>19.2</v>
      </c>
      <c r="D78" s="70">
        <f t="shared" si="73"/>
        <v>0.57599999999999996</v>
      </c>
      <c r="E78" s="64">
        <f t="shared" si="74"/>
        <v>1.92</v>
      </c>
      <c r="F78" s="70">
        <f t="shared" si="75"/>
        <v>21.695999999999998</v>
      </c>
      <c r="G78" s="3">
        <v>100</v>
      </c>
      <c r="H78" s="3">
        <v>15.55</v>
      </c>
      <c r="I78" s="3">
        <v>11.55</v>
      </c>
      <c r="J78" s="3">
        <v>15.7</v>
      </c>
      <c r="K78" s="3">
        <v>43.75</v>
      </c>
      <c r="L78" s="3">
        <v>32.130000000000003</v>
      </c>
      <c r="M78" s="3">
        <v>116.38</v>
      </c>
      <c r="N78" s="3">
        <v>1.5</v>
      </c>
      <c r="O78" s="3">
        <v>28.75</v>
      </c>
      <c r="P78" s="3">
        <v>0.1</v>
      </c>
      <c r="Q78" s="3">
        <v>0.15</v>
      </c>
      <c r="R78" s="3">
        <v>228.75</v>
      </c>
      <c r="T78" s="4">
        <v>608</v>
      </c>
      <c r="U78" s="5" t="s">
        <v>84</v>
      </c>
      <c r="V78" s="2">
        <f t="shared" ref="V78:V81" si="79">C78</f>
        <v>19.2</v>
      </c>
      <c r="W78" s="70">
        <f t="shared" si="76"/>
        <v>0.57599999999999996</v>
      </c>
      <c r="X78" s="70">
        <f t="shared" si="77"/>
        <v>1.92</v>
      </c>
      <c r="Y78" s="70">
        <f t="shared" si="78"/>
        <v>21.695999999999998</v>
      </c>
      <c r="Z78" s="3">
        <v>100</v>
      </c>
      <c r="AA78" s="3">
        <v>17.23</v>
      </c>
      <c r="AB78" s="3">
        <v>14.56</v>
      </c>
      <c r="AC78" s="3">
        <v>18.2</v>
      </c>
      <c r="AD78" s="3">
        <v>43.75</v>
      </c>
      <c r="AE78" s="3">
        <v>32.130000000000003</v>
      </c>
      <c r="AF78" s="3">
        <v>116.38</v>
      </c>
      <c r="AG78" s="3">
        <v>1.5</v>
      </c>
      <c r="AH78" s="3">
        <v>28.75</v>
      </c>
      <c r="AI78" s="3">
        <v>0.1</v>
      </c>
      <c r="AJ78" s="3">
        <v>0.15</v>
      </c>
      <c r="AK78" s="3">
        <v>248.34</v>
      </c>
    </row>
    <row r="79" spans="1:37" ht="30" customHeight="1" x14ac:dyDescent="0.25">
      <c r="A79" s="47"/>
      <c r="B79" s="27" t="s">
        <v>26</v>
      </c>
      <c r="C79" s="27">
        <v>1.8</v>
      </c>
      <c r="D79" s="70">
        <f t="shared" si="73"/>
        <v>5.3999999999999999E-2</v>
      </c>
      <c r="E79" s="64">
        <f t="shared" si="74"/>
        <v>0.18000000000000002</v>
      </c>
      <c r="F79" s="70">
        <f t="shared" si="75"/>
        <v>2.0340000000000003</v>
      </c>
      <c r="G79" s="34">
        <v>20</v>
      </c>
      <c r="H79" s="34">
        <v>3.2</v>
      </c>
      <c r="I79" s="34">
        <v>1.36</v>
      </c>
      <c r="J79" s="34">
        <v>14.26</v>
      </c>
      <c r="K79" s="34">
        <v>125</v>
      </c>
      <c r="L79" s="34">
        <v>36</v>
      </c>
      <c r="M79" s="34">
        <v>129</v>
      </c>
      <c r="N79" s="34">
        <v>3.6</v>
      </c>
      <c r="O79" s="34">
        <v>0</v>
      </c>
      <c r="P79" s="34">
        <v>0.3</v>
      </c>
      <c r="Q79" s="34">
        <v>0.2</v>
      </c>
      <c r="R79" s="34">
        <v>82</v>
      </c>
      <c r="S79" s="25"/>
      <c r="T79" s="34"/>
      <c r="U79" s="27" t="s">
        <v>26</v>
      </c>
      <c r="V79" s="27">
        <v>1.8</v>
      </c>
      <c r="W79" s="70">
        <f t="shared" si="76"/>
        <v>5.3999999999999999E-2</v>
      </c>
      <c r="X79" s="70">
        <f t="shared" si="77"/>
        <v>0.18000000000000002</v>
      </c>
      <c r="Y79" s="70">
        <f t="shared" si="78"/>
        <v>2.0340000000000003</v>
      </c>
      <c r="Z79" s="34">
        <v>20</v>
      </c>
      <c r="AA79" s="34">
        <v>3.2</v>
      </c>
      <c r="AB79" s="34">
        <v>1.36</v>
      </c>
      <c r="AC79" s="34">
        <v>14.26</v>
      </c>
      <c r="AD79" s="34">
        <v>125</v>
      </c>
      <c r="AE79" s="34">
        <v>36</v>
      </c>
      <c r="AF79" s="34">
        <v>129</v>
      </c>
      <c r="AG79" s="34">
        <v>3.6</v>
      </c>
      <c r="AH79" s="34">
        <v>0</v>
      </c>
      <c r="AI79" s="34">
        <v>0.3</v>
      </c>
      <c r="AJ79" s="34">
        <v>0.2</v>
      </c>
      <c r="AK79" s="34">
        <v>82</v>
      </c>
    </row>
    <row r="80" spans="1:37" ht="38.25" x14ac:dyDescent="0.25">
      <c r="A80" s="47"/>
      <c r="B80" s="27" t="s">
        <v>67</v>
      </c>
      <c r="C80" s="27">
        <v>1.8</v>
      </c>
      <c r="D80" s="70">
        <f t="shared" si="73"/>
        <v>5.3999999999999999E-2</v>
      </c>
      <c r="E80" s="64">
        <f t="shared" si="74"/>
        <v>0.18000000000000002</v>
      </c>
      <c r="F80" s="70">
        <f t="shared" si="75"/>
        <v>2.0340000000000003</v>
      </c>
      <c r="G80" s="34">
        <v>30</v>
      </c>
      <c r="H80" s="34">
        <v>2.4</v>
      </c>
      <c r="I80" s="34">
        <v>1.6</v>
      </c>
      <c r="J80" s="34">
        <v>12.8</v>
      </c>
      <c r="K80" s="34">
        <v>21.9</v>
      </c>
      <c r="L80" s="34">
        <v>12</v>
      </c>
      <c r="M80" s="34">
        <v>37.5</v>
      </c>
      <c r="N80" s="34">
        <v>0.8</v>
      </c>
      <c r="O80" s="34">
        <v>0</v>
      </c>
      <c r="P80" s="34">
        <v>0.4</v>
      </c>
      <c r="Q80" s="34">
        <v>0.4</v>
      </c>
      <c r="R80" s="34">
        <v>78</v>
      </c>
      <c r="S80" s="25"/>
      <c r="T80" s="34"/>
      <c r="U80" s="27" t="s">
        <v>67</v>
      </c>
      <c r="V80" s="27">
        <v>1.8</v>
      </c>
      <c r="W80" s="70">
        <f t="shared" si="76"/>
        <v>5.3999999999999999E-2</v>
      </c>
      <c r="X80" s="70">
        <f t="shared" si="77"/>
        <v>0.18000000000000002</v>
      </c>
      <c r="Y80" s="70">
        <f t="shared" si="78"/>
        <v>2.0340000000000003</v>
      </c>
      <c r="Z80" s="34">
        <v>30</v>
      </c>
      <c r="AA80" s="34">
        <v>2.4</v>
      </c>
      <c r="AB80" s="34">
        <v>1.6</v>
      </c>
      <c r="AC80" s="34">
        <v>12.8</v>
      </c>
      <c r="AD80" s="34">
        <v>21.9</v>
      </c>
      <c r="AE80" s="34">
        <v>12</v>
      </c>
      <c r="AF80" s="34">
        <v>37.5</v>
      </c>
      <c r="AG80" s="34">
        <v>0.8</v>
      </c>
      <c r="AH80" s="34">
        <v>0</v>
      </c>
      <c r="AI80" s="34">
        <v>0.4</v>
      </c>
      <c r="AJ80" s="34">
        <v>0.4</v>
      </c>
      <c r="AK80" s="34">
        <v>78</v>
      </c>
    </row>
    <row r="81" spans="1:37" ht="45" x14ac:dyDescent="0.25">
      <c r="A81" s="11">
        <v>387</v>
      </c>
      <c r="B81" s="5" t="s">
        <v>37</v>
      </c>
      <c r="C81" s="27">
        <v>16.3</v>
      </c>
      <c r="D81" s="70">
        <f t="shared" si="73"/>
        <v>0.48899999999999999</v>
      </c>
      <c r="E81" s="64">
        <f t="shared" si="74"/>
        <v>1.6300000000000001</v>
      </c>
      <c r="F81" s="70">
        <f t="shared" si="75"/>
        <v>18.419</v>
      </c>
      <c r="G81" s="6">
        <v>200</v>
      </c>
      <c r="H81" s="6">
        <v>1.26</v>
      </c>
      <c r="I81" s="6">
        <v>2.4E-2</v>
      </c>
      <c r="J81" s="6">
        <v>24.2</v>
      </c>
      <c r="K81" s="6">
        <v>16.399999999999999</v>
      </c>
      <c r="L81" s="6">
        <v>6.6</v>
      </c>
      <c r="M81" s="6">
        <v>7.3</v>
      </c>
      <c r="N81" s="6">
        <v>0.32</v>
      </c>
      <c r="O81" s="6"/>
      <c r="P81" s="6"/>
      <c r="Q81" s="6">
        <v>88</v>
      </c>
      <c r="R81" s="6">
        <v>102</v>
      </c>
      <c r="T81" s="4">
        <v>387</v>
      </c>
      <c r="U81" s="5" t="s">
        <v>37</v>
      </c>
      <c r="V81" s="2">
        <f t="shared" si="79"/>
        <v>16.3</v>
      </c>
      <c r="W81" s="70">
        <f t="shared" si="76"/>
        <v>0.48899999999999999</v>
      </c>
      <c r="X81" s="70">
        <f t="shared" si="77"/>
        <v>1.6300000000000001</v>
      </c>
      <c r="Y81" s="70">
        <f t="shared" si="78"/>
        <v>18.419</v>
      </c>
      <c r="Z81" s="6">
        <v>200</v>
      </c>
      <c r="AA81" s="6">
        <v>1.26</v>
      </c>
      <c r="AB81" s="6">
        <v>2.4E-2</v>
      </c>
      <c r="AC81" s="6">
        <v>24.2</v>
      </c>
      <c r="AD81" s="6">
        <v>16.399999999999999</v>
      </c>
      <c r="AE81" s="6">
        <v>6.6</v>
      </c>
      <c r="AF81" s="6">
        <v>7.3</v>
      </c>
      <c r="AG81" s="6">
        <v>0.32</v>
      </c>
      <c r="AH81" s="6"/>
      <c r="AI81" s="6"/>
      <c r="AJ81" s="6">
        <v>88</v>
      </c>
      <c r="AK81" s="6">
        <v>102</v>
      </c>
    </row>
    <row r="82" spans="1:37" x14ac:dyDescent="0.25">
      <c r="A82" s="4"/>
      <c r="B82" s="17" t="s">
        <v>20</v>
      </c>
      <c r="C82" s="17">
        <f>SUM(C75:C81)</f>
        <v>84.249999999999986</v>
      </c>
      <c r="D82" s="70">
        <f>C82*3%</f>
        <v>2.5274999999999994</v>
      </c>
      <c r="E82" s="64">
        <f>C82*10%</f>
        <v>8.4249999999999989</v>
      </c>
      <c r="F82" s="70">
        <f>C82+D82+E82</f>
        <v>95.202499999999986</v>
      </c>
      <c r="G82" s="6"/>
      <c r="H82" s="6">
        <f t="shared" ref="H82:R82" si="80">SUM(H76:H81)</f>
        <v>31.32</v>
      </c>
      <c r="I82" s="6">
        <f t="shared" si="80"/>
        <v>24.074000000000005</v>
      </c>
      <c r="J82" s="6">
        <f t="shared" si="80"/>
        <v>113.00000000000001</v>
      </c>
      <c r="K82" s="6">
        <f t="shared" si="80"/>
        <v>255.33</v>
      </c>
      <c r="L82" s="6">
        <f t="shared" si="80"/>
        <v>175.23</v>
      </c>
      <c r="M82" s="6">
        <f t="shared" si="80"/>
        <v>541.26</v>
      </c>
      <c r="N82" s="6">
        <f t="shared" si="80"/>
        <v>11.120000000000001</v>
      </c>
      <c r="O82" s="6">
        <f t="shared" si="80"/>
        <v>28.77</v>
      </c>
      <c r="P82" s="6">
        <f t="shared" si="80"/>
        <v>1.38</v>
      </c>
      <c r="Q82" s="6">
        <f t="shared" si="80"/>
        <v>97</v>
      </c>
      <c r="R82" s="6">
        <f t="shared" si="80"/>
        <v>803.2</v>
      </c>
      <c r="T82" s="11"/>
      <c r="U82" s="17" t="s">
        <v>20</v>
      </c>
      <c r="V82" s="17">
        <f>SUM(V75:V81)</f>
        <v>90.021499999999989</v>
      </c>
      <c r="W82" s="70">
        <f>V82*3%</f>
        <v>2.7006449999999997</v>
      </c>
      <c r="X82" s="70">
        <f>V82*10%</f>
        <v>9.0021499999999985</v>
      </c>
      <c r="Y82" s="70">
        <f>V82+W82+X82</f>
        <v>101.72429499999998</v>
      </c>
      <c r="Z82" s="6"/>
      <c r="AA82" s="6">
        <f t="shared" ref="AA82:AK82" si="81">SUM(AA76:AA81)</f>
        <v>34.199999999999996</v>
      </c>
      <c r="AB82" s="6">
        <f t="shared" si="81"/>
        <v>29.504000000000005</v>
      </c>
      <c r="AC82" s="6">
        <f t="shared" si="81"/>
        <v>117.88000000000001</v>
      </c>
      <c r="AD82" s="6">
        <f t="shared" si="81"/>
        <v>255.33</v>
      </c>
      <c r="AE82" s="6">
        <f t="shared" si="81"/>
        <v>175.23</v>
      </c>
      <c r="AF82" s="6">
        <f t="shared" si="81"/>
        <v>541.26</v>
      </c>
      <c r="AG82" s="6">
        <f t="shared" si="81"/>
        <v>11.120000000000001</v>
      </c>
      <c r="AH82" s="6">
        <f t="shared" si="81"/>
        <v>28.77</v>
      </c>
      <c r="AI82" s="6">
        <f t="shared" si="81"/>
        <v>1.38</v>
      </c>
      <c r="AJ82" s="6">
        <f t="shared" si="81"/>
        <v>97</v>
      </c>
      <c r="AK82" s="6">
        <f t="shared" si="81"/>
        <v>843.09</v>
      </c>
    </row>
    <row r="83" spans="1:37" s="94" customFormat="1" x14ac:dyDescent="0.25">
      <c r="A83" s="97"/>
      <c r="B83" s="95"/>
      <c r="C83" s="96">
        <f>C72+C82</f>
        <v>139.58999999999997</v>
      </c>
      <c r="D83" s="91">
        <f>C83*3%</f>
        <v>4.1876999999999995</v>
      </c>
      <c r="E83" s="92">
        <f>C83*10%</f>
        <v>13.958999999999998</v>
      </c>
      <c r="F83" s="91">
        <f>C83+D83+E83</f>
        <v>157.73669999999998</v>
      </c>
      <c r="G83" s="97" t="s">
        <v>78</v>
      </c>
      <c r="H83" s="98">
        <f t="shared" ref="H83:R83" si="82">H72+H82</f>
        <v>41.44</v>
      </c>
      <c r="I83" s="98">
        <f t="shared" si="82"/>
        <v>33.114000000000004</v>
      </c>
      <c r="J83" s="98">
        <f t="shared" si="82"/>
        <v>180.56</v>
      </c>
      <c r="K83" s="98">
        <f t="shared" si="82"/>
        <v>510.93</v>
      </c>
      <c r="L83" s="98">
        <f t="shared" si="82"/>
        <v>231.13</v>
      </c>
      <c r="M83" s="98">
        <f t="shared" si="82"/>
        <v>789.66</v>
      </c>
      <c r="N83" s="98">
        <f t="shared" si="82"/>
        <v>15.64</v>
      </c>
      <c r="O83" s="98">
        <f t="shared" si="82"/>
        <v>48.78</v>
      </c>
      <c r="P83" s="98">
        <f t="shared" si="82"/>
        <v>1.7499999999999998</v>
      </c>
      <c r="Q83" s="98">
        <f t="shared" si="82"/>
        <v>98.5</v>
      </c>
      <c r="R83" s="99">
        <f t="shared" si="82"/>
        <v>1191.4000000000001</v>
      </c>
      <c r="T83" s="97"/>
      <c r="U83" s="96" t="s">
        <v>27</v>
      </c>
      <c r="V83" s="96">
        <f>V72+V82</f>
        <v>149.47483333333332</v>
      </c>
      <c r="W83" s="91">
        <f>V83*3%</f>
        <v>4.4842449999999996</v>
      </c>
      <c r="X83" s="91">
        <f>V83*10%</f>
        <v>14.947483333333333</v>
      </c>
      <c r="Y83" s="91">
        <f>V83+W83+X83</f>
        <v>168.90656166666665</v>
      </c>
      <c r="Z83" s="97"/>
      <c r="AA83" s="98">
        <f t="shared" ref="AA83:AK83" si="83">AA72+AA82</f>
        <v>46.319999999999993</v>
      </c>
      <c r="AB83" s="98">
        <f t="shared" si="83"/>
        <v>41.794000000000004</v>
      </c>
      <c r="AC83" s="98">
        <f t="shared" si="83"/>
        <v>187.83</v>
      </c>
      <c r="AD83" s="98">
        <f t="shared" si="83"/>
        <v>510.93</v>
      </c>
      <c r="AE83" s="98">
        <f t="shared" si="83"/>
        <v>231.13</v>
      </c>
      <c r="AF83" s="98">
        <f t="shared" si="83"/>
        <v>789.66</v>
      </c>
      <c r="AG83" s="98">
        <f t="shared" si="83"/>
        <v>15.64</v>
      </c>
      <c r="AH83" s="98">
        <f t="shared" si="83"/>
        <v>48.78</v>
      </c>
      <c r="AI83" s="98">
        <f t="shared" si="83"/>
        <v>1.7499999999999998</v>
      </c>
      <c r="AJ83" s="98">
        <f t="shared" si="83"/>
        <v>98.5</v>
      </c>
      <c r="AK83" s="99">
        <f t="shared" si="83"/>
        <v>1244.29</v>
      </c>
    </row>
    <row r="84" spans="1:37" s="94" customFormat="1" ht="27.75" customHeight="1" x14ac:dyDescent="0.25">
      <c r="A84" s="43"/>
      <c r="B84" s="116"/>
      <c r="C84" s="117"/>
      <c r="D84" s="108"/>
      <c r="E84" s="109"/>
      <c r="F84" s="108"/>
      <c r="G84" s="43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9"/>
      <c r="T84" s="43"/>
      <c r="U84" s="117"/>
      <c r="V84" s="117"/>
      <c r="W84" s="108"/>
      <c r="X84" s="108"/>
      <c r="Y84" s="108"/>
      <c r="Z84" s="43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9"/>
    </row>
    <row r="85" spans="1:37" ht="25.5" customHeight="1" x14ac:dyDescent="0.25">
      <c r="A85" s="110" t="s">
        <v>89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1"/>
      <c r="X85" s="111"/>
      <c r="Y85" s="111"/>
      <c r="Z85" s="110"/>
      <c r="AA85" s="110"/>
      <c r="AB85" s="110"/>
      <c r="AC85" s="110" t="s">
        <v>90</v>
      </c>
      <c r="AD85" s="110"/>
      <c r="AE85" s="110"/>
      <c r="AF85" s="110"/>
      <c r="AG85" s="110"/>
      <c r="AH85" s="110"/>
      <c r="AI85" s="110"/>
      <c r="AJ85" s="110"/>
      <c r="AK85" s="112">
        <v>45177</v>
      </c>
    </row>
    <row r="86" spans="1:37" ht="24" customHeight="1" x14ac:dyDescent="0.4">
      <c r="A86" s="115"/>
      <c r="B86" s="80"/>
      <c r="C86" s="80"/>
      <c r="D86" s="80"/>
      <c r="E86" s="80"/>
      <c r="F86" s="80"/>
      <c r="G86" s="81" t="s">
        <v>74</v>
      </c>
      <c r="H86" s="82"/>
      <c r="I86" s="83"/>
      <c r="J86" s="84"/>
      <c r="K86" s="83"/>
      <c r="L86" s="85"/>
      <c r="M86" s="85"/>
      <c r="N86" s="83"/>
      <c r="O86" s="85"/>
      <c r="P86" s="85"/>
      <c r="Q86" s="86"/>
      <c r="R86" s="113"/>
      <c r="S86" s="80"/>
      <c r="T86" s="114"/>
      <c r="U86" s="80"/>
      <c r="V86" s="80"/>
      <c r="W86" s="87"/>
      <c r="X86" s="87"/>
      <c r="Y86" s="87"/>
      <c r="Z86" s="88" t="s">
        <v>75</v>
      </c>
      <c r="AA86" s="85"/>
      <c r="AB86" s="85"/>
      <c r="AC86" s="85"/>
      <c r="AD86" s="85"/>
      <c r="AE86" s="85"/>
      <c r="AF86" s="85"/>
      <c r="AG86" s="85"/>
      <c r="AH86" s="85"/>
      <c r="AI86" s="85"/>
      <c r="AJ86" s="86"/>
      <c r="AK86" s="113"/>
    </row>
    <row r="87" spans="1:37" ht="27" customHeight="1" x14ac:dyDescent="0.25">
      <c r="A87" s="78" t="s">
        <v>0</v>
      </c>
      <c r="B87" s="141" t="s">
        <v>1</v>
      </c>
      <c r="C87" s="79"/>
      <c r="D87" s="30"/>
      <c r="E87" s="30"/>
      <c r="F87" s="79"/>
      <c r="G87" s="141" t="s">
        <v>2</v>
      </c>
      <c r="H87" s="141" t="s">
        <v>3</v>
      </c>
      <c r="I87" s="141"/>
      <c r="J87" s="141"/>
      <c r="K87" s="141" t="s">
        <v>4</v>
      </c>
      <c r="L87" s="141"/>
      <c r="M87" s="141"/>
      <c r="N87" s="141"/>
      <c r="O87" s="141" t="s">
        <v>5</v>
      </c>
      <c r="P87" s="141"/>
      <c r="Q87" s="141"/>
      <c r="R87" s="141" t="s">
        <v>6</v>
      </c>
      <c r="T87" s="141" t="s">
        <v>0</v>
      </c>
      <c r="U87" s="141" t="s">
        <v>1</v>
      </c>
      <c r="V87" s="79"/>
      <c r="W87" s="71"/>
      <c r="X87" s="71"/>
      <c r="Y87" s="71"/>
      <c r="Z87" s="141" t="s">
        <v>2</v>
      </c>
      <c r="AA87" s="141" t="s">
        <v>3</v>
      </c>
      <c r="AB87" s="141"/>
      <c r="AC87" s="141"/>
      <c r="AD87" s="141" t="s">
        <v>4</v>
      </c>
      <c r="AE87" s="141"/>
      <c r="AF87" s="141"/>
      <c r="AG87" s="141"/>
      <c r="AH87" s="141" t="s">
        <v>5</v>
      </c>
      <c r="AI87" s="141"/>
      <c r="AJ87" s="141"/>
      <c r="AK87" s="141" t="s">
        <v>6</v>
      </c>
    </row>
    <row r="88" spans="1:37" ht="64.5" thickBot="1" x14ac:dyDescent="0.3">
      <c r="A88" s="11"/>
      <c r="B88" s="127"/>
      <c r="C88" s="63" t="s">
        <v>86</v>
      </c>
      <c r="D88" s="69" t="s">
        <v>87</v>
      </c>
      <c r="E88" s="69" t="s">
        <v>88</v>
      </c>
      <c r="F88" s="63" t="s">
        <v>86</v>
      </c>
      <c r="G88" s="127"/>
      <c r="H88" s="22" t="s">
        <v>7</v>
      </c>
      <c r="I88" s="22" t="s">
        <v>8</v>
      </c>
      <c r="J88" s="12" t="s">
        <v>9</v>
      </c>
      <c r="K88" s="22" t="s">
        <v>10</v>
      </c>
      <c r="L88" s="22" t="s">
        <v>11</v>
      </c>
      <c r="M88" s="22" t="s">
        <v>12</v>
      </c>
      <c r="N88" s="22" t="s">
        <v>13</v>
      </c>
      <c r="O88" s="22" t="s">
        <v>14</v>
      </c>
      <c r="P88" s="22" t="s">
        <v>15</v>
      </c>
      <c r="Q88" s="22" t="s">
        <v>16</v>
      </c>
      <c r="R88" s="127"/>
      <c r="T88" s="127"/>
      <c r="U88" s="127"/>
      <c r="V88" s="63" t="s">
        <v>86</v>
      </c>
      <c r="W88" s="69" t="s">
        <v>87</v>
      </c>
      <c r="X88" s="69" t="s">
        <v>88</v>
      </c>
      <c r="Y88" s="63" t="s">
        <v>86</v>
      </c>
      <c r="Z88" s="127"/>
      <c r="AA88" s="22" t="s">
        <v>7</v>
      </c>
      <c r="AB88" s="22" t="s">
        <v>8</v>
      </c>
      <c r="AC88" s="12" t="s">
        <v>9</v>
      </c>
      <c r="AD88" s="22" t="s">
        <v>10</v>
      </c>
      <c r="AE88" s="22" t="s">
        <v>11</v>
      </c>
      <c r="AF88" s="22" t="s">
        <v>12</v>
      </c>
      <c r="AG88" s="22" t="s">
        <v>13</v>
      </c>
      <c r="AH88" s="22" t="s">
        <v>14</v>
      </c>
      <c r="AI88" s="22" t="s">
        <v>15</v>
      </c>
      <c r="AJ88" s="22" t="s">
        <v>16</v>
      </c>
      <c r="AK88" s="127"/>
    </row>
    <row r="89" spans="1:37" x14ac:dyDescent="0.25">
      <c r="A89" s="17"/>
      <c r="B89" s="148" t="s">
        <v>17</v>
      </c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T89" s="11"/>
      <c r="U89" s="148" t="s">
        <v>17</v>
      </c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</row>
    <row r="90" spans="1:37" x14ac:dyDescent="0.25">
      <c r="A90" s="42"/>
      <c r="B90" s="27" t="s">
        <v>26</v>
      </c>
      <c r="C90" s="27">
        <v>1.8</v>
      </c>
      <c r="D90" s="70">
        <f t="shared" ref="D90:D93" si="84">C90*3%</f>
        <v>5.3999999999999999E-2</v>
      </c>
      <c r="E90" s="64">
        <f t="shared" ref="E90:E93" si="85">C90*10%</f>
        <v>0.18000000000000002</v>
      </c>
      <c r="F90" s="70">
        <f t="shared" ref="F90:F93" si="86">C90+D90+E90</f>
        <v>2.0340000000000003</v>
      </c>
      <c r="G90" s="38">
        <v>20</v>
      </c>
      <c r="H90" s="38">
        <v>3.2</v>
      </c>
      <c r="I90" s="38">
        <v>1.36</v>
      </c>
      <c r="J90" s="38">
        <v>14.26</v>
      </c>
      <c r="K90" s="38">
        <v>125</v>
      </c>
      <c r="L90" s="38">
        <v>36</v>
      </c>
      <c r="M90" s="38">
        <v>129</v>
      </c>
      <c r="N90" s="38">
        <v>3.6</v>
      </c>
      <c r="O90" s="38">
        <v>0</v>
      </c>
      <c r="P90" s="38">
        <v>0.3</v>
      </c>
      <c r="Q90" s="38">
        <v>0.2</v>
      </c>
      <c r="R90" s="38">
        <v>82</v>
      </c>
      <c r="S90" s="25"/>
      <c r="T90" s="38"/>
      <c r="U90" s="27" t="s">
        <v>26</v>
      </c>
      <c r="V90" s="27">
        <v>1.8</v>
      </c>
      <c r="W90" s="70">
        <f t="shared" ref="W90:W93" si="87">V90*3%</f>
        <v>5.3999999999999999E-2</v>
      </c>
      <c r="X90" s="70">
        <f t="shared" ref="X90:X93" si="88">V90*10%</f>
        <v>0.18000000000000002</v>
      </c>
      <c r="Y90" s="70">
        <f t="shared" ref="Y90:Y93" si="89">V90+W90+X90</f>
        <v>2.0340000000000003</v>
      </c>
      <c r="Z90" s="38">
        <v>20</v>
      </c>
      <c r="AA90" s="38">
        <v>3.2</v>
      </c>
      <c r="AB90" s="38">
        <v>1.36</v>
      </c>
      <c r="AC90" s="38">
        <v>14.26</v>
      </c>
      <c r="AD90" s="38">
        <v>125</v>
      </c>
      <c r="AE90" s="38">
        <v>36</v>
      </c>
      <c r="AF90" s="38">
        <v>129</v>
      </c>
      <c r="AG90" s="38">
        <v>3.6</v>
      </c>
      <c r="AH90" s="38">
        <v>0</v>
      </c>
      <c r="AI90" s="38">
        <v>0.3</v>
      </c>
      <c r="AJ90" s="38">
        <v>0.2</v>
      </c>
      <c r="AK90" s="38">
        <v>82</v>
      </c>
    </row>
    <row r="91" spans="1:37" ht="45" x14ac:dyDescent="0.25">
      <c r="A91" s="1">
        <v>14</v>
      </c>
      <c r="B91" s="5" t="s">
        <v>68</v>
      </c>
      <c r="C91" s="5">
        <f>6.85+19.38</f>
        <v>26.229999999999997</v>
      </c>
      <c r="D91" s="70">
        <f t="shared" si="84"/>
        <v>0.78689999999999982</v>
      </c>
      <c r="E91" s="64">
        <f t="shared" si="85"/>
        <v>2.6229999999999998</v>
      </c>
      <c r="F91" s="70">
        <f t="shared" si="86"/>
        <v>29.639899999999997</v>
      </c>
      <c r="G91" s="35" t="s">
        <v>69</v>
      </c>
      <c r="H91" s="3">
        <v>2.7</v>
      </c>
      <c r="I91" s="3">
        <v>5.41</v>
      </c>
      <c r="J91" s="3">
        <v>18.489999999999998</v>
      </c>
      <c r="K91" s="3">
        <v>66.05</v>
      </c>
      <c r="L91" s="3">
        <v>5.9</v>
      </c>
      <c r="M91" s="3">
        <v>79.86</v>
      </c>
      <c r="N91" s="3">
        <v>0.36</v>
      </c>
      <c r="O91" s="3">
        <v>20</v>
      </c>
      <c r="P91" s="3">
        <v>0.03</v>
      </c>
      <c r="Q91" s="3">
        <v>0</v>
      </c>
      <c r="R91" s="3">
        <v>161</v>
      </c>
      <c r="T91" s="4">
        <v>14</v>
      </c>
      <c r="U91" s="5" t="s">
        <v>68</v>
      </c>
      <c r="V91" s="27">
        <f>(C91/150)*180</f>
        <v>31.475999999999996</v>
      </c>
      <c r="W91" s="70">
        <f t="shared" si="87"/>
        <v>0.94427999999999979</v>
      </c>
      <c r="X91" s="70">
        <f t="shared" si="88"/>
        <v>3.1475999999999997</v>
      </c>
      <c r="Y91" s="70">
        <f t="shared" si="89"/>
        <v>35.567879999999995</v>
      </c>
      <c r="Z91" s="36" t="s">
        <v>70</v>
      </c>
      <c r="AA91" s="3">
        <v>3.2</v>
      </c>
      <c r="AB91" s="3">
        <v>7.15</v>
      </c>
      <c r="AC91" s="3">
        <v>20.100000000000001</v>
      </c>
      <c r="AD91" s="3">
        <v>66.05</v>
      </c>
      <c r="AE91" s="3">
        <v>5.9</v>
      </c>
      <c r="AF91" s="3">
        <v>79.86</v>
      </c>
      <c r="AG91" s="3">
        <v>0.36</v>
      </c>
      <c r="AH91" s="3">
        <v>20</v>
      </c>
      <c r="AI91" s="3">
        <v>0.03</v>
      </c>
      <c r="AJ91" s="3">
        <v>0</v>
      </c>
      <c r="AK91" s="3">
        <v>171</v>
      </c>
    </row>
    <row r="92" spans="1:37" ht="30" x14ac:dyDescent="0.25">
      <c r="A92" s="8">
        <v>943</v>
      </c>
      <c r="B92" s="2" t="s">
        <v>71</v>
      </c>
      <c r="C92" s="2">
        <f>1.05+2.37</f>
        <v>3.42</v>
      </c>
      <c r="D92" s="70">
        <f t="shared" si="84"/>
        <v>0.1026</v>
      </c>
      <c r="E92" s="64">
        <f t="shared" si="85"/>
        <v>0.34200000000000003</v>
      </c>
      <c r="F92" s="70">
        <f t="shared" si="86"/>
        <v>3.8645999999999998</v>
      </c>
      <c r="G92" s="3">
        <v>200</v>
      </c>
      <c r="H92" s="3">
        <v>0.2</v>
      </c>
      <c r="I92" s="3">
        <v>0</v>
      </c>
      <c r="J92" s="3">
        <v>14</v>
      </c>
      <c r="K92" s="3">
        <v>6</v>
      </c>
      <c r="L92" s="3">
        <v>0</v>
      </c>
      <c r="M92" s="3">
        <v>0</v>
      </c>
      <c r="N92" s="3">
        <v>0.4</v>
      </c>
      <c r="O92" s="3">
        <v>0</v>
      </c>
      <c r="P92" s="3">
        <v>0</v>
      </c>
      <c r="Q92" s="3">
        <v>0</v>
      </c>
      <c r="R92" s="3">
        <v>28</v>
      </c>
      <c r="T92" s="1">
        <v>943</v>
      </c>
      <c r="U92" s="2" t="s">
        <v>71</v>
      </c>
      <c r="V92" s="27">
        <f t="shared" ref="V92" si="90">C92</f>
        <v>3.42</v>
      </c>
      <c r="W92" s="70">
        <f t="shared" si="87"/>
        <v>0.1026</v>
      </c>
      <c r="X92" s="70">
        <f t="shared" si="88"/>
        <v>0.34200000000000003</v>
      </c>
      <c r="Y92" s="70">
        <f t="shared" si="89"/>
        <v>3.8645999999999998</v>
      </c>
      <c r="Z92" s="3">
        <v>200</v>
      </c>
      <c r="AA92" s="3">
        <v>0.2</v>
      </c>
      <c r="AB92" s="3">
        <v>0</v>
      </c>
      <c r="AC92" s="3">
        <v>14</v>
      </c>
      <c r="AD92" s="3">
        <v>6</v>
      </c>
      <c r="AE92" s="3">
        <v>0</v>
      </c>
      <c r="AF92" s="3">
        <v>0</v>
      </c>
      <c r="AG92" s="3">
        <v>0.4</v>
      </c>
      <c r="AH92" s="3">
        <v>0</v>
      </c>
      <c r="AI92" s="3">
        <v>0</v>
      </c>
      <c r="AJ92" s="3">
        <v>0</v>
      </c>
      <c r="AK92" s="3">
        <v>28</v>
      </c>
    </row>
    <row r="93" spans="1:37" x14ac:dyDescent="0.25">
      <c r="A93" s="41"/>
      <c r="B93" s="2"/>
      <c r="C93" s="2"/>
      <c r="D93" s="70">
        <f t="shared" si="84"/>
        <v>0</v>
      </c>
      <c r="E93" s="64">
        <f t="shared" si="85"/>
        <v>0</v>
      </c>
      <c r="F93" s="70">
        <f t="shared" si="86"/>
        <v>0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25"/>
      <c r="T93" s="37"/>
      <c r="U93" s="2"/>
      <c r="V93" s="2"/>
      <c r="W93" s="70">
        <f t="shared" si="87"/>
        <v>0</v>
      </c>
      <c r="X93" s="70">
        <f t="shared" si="88"/>
        <v>0</v>
      </c>
      <c r="Y93" s="70">
        <f t="shared" si="89"/>
        <v>0</v>
      </c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x14ac:dyDescent="0.25">
      <c r="A94" s="11"/>
      <c r="B94" s="14" t="s">
        <v>20</v>
      </c>
      <c r="C94" s="14">
        <f>SUM(C90:C93)</f>
        <v>31.449999999999996</v>
      </c>
      <c r="D94" s="70">
        <f>C94*3%</f>
        <v>0.94349999999999978</v>
      </c>
      <c r="E94" s="64">
        <f>C94*10%</f>
        <v>3.1449999999999996</v>
      </c>
      <c r="F94" s="70">
        <f>C94+D94+E94</f>
        <v>35.538499999999999</v>
      </c>
      <c r="G94" s="6"/>
      <c r="H94" s="6">
        <f t="shared" ref="H94:R94" si="91">SUM(H90:H92)</f>
        <v>6.1000000000000005</v>
      </c>
      <c r="I94" s="6">
        <f t="shared" si="91"/>
        <v>6.7700000000000005</v>
      </c>
      <c r="J94" s="6">
        <f t="shared" si="91"/>
        <v>46.75</v>
      </c>
      <c r="K94" s="6">
        <f t="shared" si="91"/>
        <v>197.05</v>
      </c>
      <c r="L94" s="6">
        <f t="shared" si="91"/>
        <v>41.9</v>
      </c>
      <c r="M94" s="6">
        <f t="shared" si="91"/>
        <v>208.86</v>
      </c>
      <c r="N94" s="6">
        <f t="shared" si="91"/>
        <v>4.3600000000000003</v>
      </c>
      <c r="O94" s="6">
        <f t="shared" si="91"/>
        <v>20</v>
      </c>
      <c r="P94" s="6">
        <f t="shared" si="91"/>
        <v>0.32999999999999996</v>
      </c>
      <c r="Q94" s="6">
        <f t="shared" si="91"/>
        <v>0.2</v>
      </c>
      <c r="R94" s="6">
        <f t="shared" si="91"/>
        <v>271</v>
      </c>
      <c r="T94" s="4"/>
      <c r="U94" s="14" t="s">
        <v>20</v>
      </c>
      <c r="V94" s="14">
        <f>SUM(V90:V93)</f>
        <v>36.695999999999998</v>
      </c>
      <c r="W94" s="70">
        <f>V94*3%</f>
        <v>1.1008799999999999</v>
      </c>
      <c r="X94" s="70">
        <f>V94*10%</f>
        <v>3.6696</v>
      </c>
      <c r="Y94" s="70">
        <f>V94+W94+X94</f>
        <v>41.466479999999997</v>
      </c>
      <c r="Z94" s="6"/>
      <c r="AA94" s="6">
        <f t="shared" ref="AA94:AK94" si="92">SUM(AA90:AA92)</f>
        <v>6.6000000000000005</v>
      </c>
      <c r="AB94" s="6">
        <f t="shared" si="92"/>
        <v>8.51</v>
      </c>
      <c r="AC94" s="6">
        <f t="shared" si="92"/>
        <v>48.36</v>
      </c>
      <c r="AD94" s="6">
        <f t="shared" si="92"/>
        <v>197.05</v>
      </c>
      <c r="AE94" s="6">
        <f t="shared" si="92"/>
        <v>41.9</v>
      </c>
      <c r="AF94" s="6">
        <f t="shared" si="92"/>
        <v>208.86</v>
      </c>
      <c r="AG94" s="6">
        <f t="shared" si="92"/>
        <v>4.3600000000000003</v>
      </c>
      <c r="AH94" s="6">
        <f t="shared" si="92"/>
        <v>20</v>
      </c>
      <c r="AI94" s="6">
        <f t="shared" si="92"/>
        <v>0.32999999999999996</v>
      </c>
      <c r="AJ94" s="6">
        <f t="shared" si="92"/>
        <v>0.2</v>
      </c>
      <c r="AK94" s="6">
        <f t="shared" si="92"/>
        <v>281</v>
      </c>
    </row>
    <row r="95" spans="1:37" x14ac:dyDescent="0.25">
      <c r="A95" s="38"/>
      <c r="B95" s="16"/>
      <c r="C95" s="16"/>
      <c r="D95" s="16"/>
      <c r="E95" s="16"/>
      <c r="F95" s="1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T95" s="15"/>
      <c r="U95" s="16"/>
      <c r="V95" s="16"/>
      <c r="W95" s="73"/>
      <c r="X95" s="73"/>
      <c r="Y95" s="73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x14ac:dyDescent="0.25">
      <c r="A96" s="4"/>
      <c r="B96" s="148" t="s">
        <v>21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T96" s="11"/>
      <c r="U96" s="148" t="s">
        <v>21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</row>
    <row r="97" spans="1:37" ht="31.5" x14ac:dyDescent="0.25">
      <c r="A97" s="4" t="s">
        <v>76</v>
      </c>
      <c r="B97" s="2" t="s">
        <v>72</v>
      </c>
      <c r="C97" s="2">
        <v>20</v>
      </c>
      <c r="D97" s="70">
        <f t="shared" ref="D97:D103" si="93">C97*3%</f>
        <v>0.6</v>
      </c>
      <c r="E97" s="64">
        <f t="shared" ref="E97:E103" si="94">C97*10%</f>
        <v>2</v>
      </c>
      <c r="F97" s="70">
        <f t="shared" ref="F97:F103" si="95">C97+D97+E97</f>
        <v>22.6</v>
      </c>
      <c r="G97" s="3">
        <v>60</v>
      </c>
      <c r="H97" s="3">
        <v>4</v>
      </c>
      <c r="I97" s="3">
        <v>0.4</v>
      </c>
      <c r="J97" s="3">
        <v>6.7</v>
      </c>
      <c r="K97" s="3">
        <v>20</v>
      </c>
      <c r="L97" s="3">
        <v>60</v>
      </c>
      <c r="M97" s="3">
        <v>180</v>
      </c>
      <c r="N97" s="3">
        <v>0</v>
      </c>
      <c r="O97" s="3">
        <v>0</v>
      </c>
      <c r="P97" s="3">
        <v>0.02</v>
      </c>
      <c r="Q97" s="3">
        <v>0</v>
      </c>
      <c r="R97" s="3">
        <v>40.380000000000003</v>
      </c>
      <c r="T97" s="8">
        <v>70</v>
      </c>
      <c r="U97" s="2" t="s">
        <v>72</v>
      </c>
      <c r="V97" s="2">
        <f>C97</f>
        <v>20</v>
      </c>
      <c r="W97" s="70">
        <f t="shared" ref="W97:W103" si="96">V97*3%</f>
        <v>0.6</v>
      </c>
      <c r="X97" s="70">
        <f t="shared" ref="X97:X103" si="97">V97*10%</f>
        <v>2</v>
      </c>
      <c r="Y97" s="70">
        <f t="shared" ref="Y97:Y103" si="98">V97+W97+X97</f>
        <v>22.6</v>
      </c>
      <c r="Z97" s="3">
        <v>60</v>
      </c>
      <c r="AA97" s="3">
        <v>4</v>
      </c>
      <c r="AB97" s="3">
        <v>0.4</v>
      </c>
      <c r="AC97" s="3">
        <v>6.7</v>
      </c>
      <c r="AD97" s="3">
        <v>20</v>
      </c>
      <c r="AE97" s="3">
        <v>60</v>
      </c>
      <c r="AF97" s="3">
        <v>180</v>
      </c>
      <c r="AG97" s="3">
        <v>0</v>
      </c>
      <c r="AH97" s="3">
        <v>0</v>
      </c>
      <c r="AI97" s="3">
        <v>0.02</v>
      </c>
      <c r="AJ97" s="3">
        <v>0</v>
      </c>
      <c r="AK97" s="3">
        <v>40.380000000000003</v>
      </c>
    </row>
    <row r="98" spans="1:37" ht="42.75" customHeight="1" x14ac:dyDescent="0.25">
      <c r="A98" s="1">
        <v>206</v>
      </c>
      <c r="B98" s="5" t="s">
        <v>43</v>
      </c>
      <c r="C98" s="5">
        <v>17.32</v>
      </c>
      <c r="D98" s="70">
        <f t="shared" si="93"/>
        <v>0.51959999999999995</v>
      </c>
      <c r="E98" s="64">
        <f t="shared" si="94"/>
        <v>1.7320000000000002</v>
      </c>
      <c r="F98" s="70">
        <f t="shared" si="95"/>
        <v>19.5716</v>
      </c>
      <c r="G98" s="6">
        <v>200</v>
      </c>
      <c r="H98" s="6">
        <v>4.3899999999999997</v>
      </c>
      <c r="I98" s="6">
        <v>4.22</v>
      </c>
      <c r="J98" s="6">
        <v>13.06</v>
      </c>
      <c r="K98" s="6">
        <v>30.46</v>
      </c>
      <c r="L98" s="6">
        <v>28.24</v>
      </c>
      <c r="M98" s="6">
        <v>69.739999999999995</v>
      </c>
      <c r="N98" s="6">
        <v>1.62</v>
      </c>
      <c r="O98" s="6">
        <v>0</v>
      </c>
      <c r="P98" s="6">
        <v>0.18</v>
      </c>
      <c r="Q98" s="6">
        <v>4.6500000000000004</v>
      </c>
      <c r="R98" s="6">
        <v>107.8</v>
      </c>
      <c r="T98" s="4">
        <v>206</v>
      </c>
      <c r="U98" s="5" t="s">
        <v>43</v>
      </c>
      <c r="V98" s="2">
        <f>(C98/200)*250</f>
        <v>21.65</v>
      </c>
      <c r="W98" s="70">
        <f t="shared" si="96"/>
        <v>0.64949999999999997</v>
      </c>
      <c r="X98" s="70">
        <f t="shared" si="97"/>
        <v>2.165</v>
      </c>
      <c r="Y98" s="70">
        <f t="shared" si="98"/>
        <v>24.464499999999997</v>
      </c>
      <c r="Z98" s="6">
        <v>250</v>
      </c>
      <c r="AA98" s="6">
        <v>6.21</v>
      </c>
      <c r="AB98" s="6">
        <v>7.01</v>
      </c>
      <c r="AC98" s="6">
        <v>14.25</v>
      </c>
      <c r="AD98" s="6">
        <v>30.46</v>
      </c>
      <c r="AE98" s="6">
        <v>28.24</v>
      </c>
      <c r="AF98" s="6">
        <v>69.739999999999995</v>
      </c>
      <c r="AG98" s="6">
        <v>1.62</v>
      </c>
      <c r="AH98" s="6">
        <v>0</v>
      </c>
      <c r="AI98" s="6">
        <v>0.18</v>
      </c>
      <c r="AJ98" s="6">
        <v>4.6500000000000004</v>
      </c>
      <c r="AK98" s="6">
        <v>110.8</v>
      </c>
    </row>
    <row r="99" spans="1:37" ht="30" x14ac:dyDescent="0.25">
      <c r="A99" s="4">
        <v>694</v>
      </c>
      <c r="B99" s="2" t="s">
        <v>44</v>
      </c>
      <c r="C99" s="2">
        <v>18.66</v>
      </c>
      <c r="D99" s="70">
        <f t="shared" si="93"/>
        <v>0.55979999999999996</v>
      </c>
      <c r="E99" s="64">
        <f t="shared" si="94"/>
        <v>1.8660000000000001</v>
      </c>
      <c r="F99" s="70">
        <f t="shared" si="95"/>
        <v>21.085799999999999</v>
      </c>
      <c r="G99" s="3">
        <v>150</v>
      </c>
      <c r="H99" s="3">
        <v>3.06</v>
      </c>
      <c r="I99" s="3">
        <v>4.8</v>
      </c>
      <c r="J99" s="3">
        <v>20.45</v>
      </c>
      <c r="K99" s="3">
        <v>36.979999999999997</v>
      </c>
      <c r="L99" s="3">
        <v>27.75</v>
      </c>
      <c r="M99" s="3">
        <v>86.6</v>
      </c>
      <c r="N99" s="3">
        <v>1.01</v>
      </c>
      <c r="O99" s="3">
        <v>25.5</v>
      </c>
      <c r="P99" s="3">
        <v>0.14000000000000001</v>
      </c>
      <c r="Q99" s="3">
        <v>18.7</v>
      </c>
      <c r="R99" s="3">
        <v>137.25</v>
      </c>
      <c r="T99" s="1">
        <v>694</v>
      </c>
      <c r="U99" s="2" t="s">
        <v>44</v>
      </c>
      <c r="V99" s="2">
        <f>(C99/150)*180</f>
        <v>22.391999999999999</v>
      </c>
      <c r="W99" s="70">
        <f t="shared" si="96"/>
        <v>0.67175999999999991</v>
      </c>
      <c r="X99" s="70">
        <f t="shared" si="97"/>
        <v>2.2391999999999999</v>
      </c>
      <c r="Y99" s="70">
        <f t="shared" si="98"/>
        <v>25.302959999999999</v>
      </c>
      <c r="Z99" s="3">
        <v>180</v>
      </c>
      <c r="AA99" s="3">
        <v>3.06</v>
      </c>
      <c r="AB99" s="3">
        <v>4.8</v>
      </c>
      <c r="AC99" s="3">
        <v>20.45</v>
      </c>
      <c r="AD99" s="3">
        <v>36.979999999999997</v>
      </c>
      <c r="AE99" s="3">
        <v>27.75</v>
      </c>
      <c r="AF99" s="3">
        <v>86.6</v>
      </c>
      <c r="AG99" s="3">
        <v>1.01</v>
      </c>
      <c r="AH99" s="3">
        <v>25.5</v>
      </c>
      <c r="AI99" s="3">
        <v>0.14000000000000001</v>
      </c>
      <c r="AJ99" s="3">
        <v>18.7</v>
      </c>
      <c r="AK99" s="3">
        <v>137.25</v>
      </c>
    </row>
    <row r="100" spans="1:37" ht="45" x14ac:dyDescent="0.25">
      <c r="A100" s="4">
        <v>244</v>
      </c>
      <c r="B100" s="5" t="s">
        <v>45</v>
      </c>
      <c r="C100" s="5">
        <v>91</v>
      </c>
      <c r="D100" s="70">
        <f t="shared" si="93"/>
        <v>2.73</v>
      </c>
      <c r="E100" s="64">
        <f t="shared" si="94"/>
        <v>9.1</v>
      </c>
      <c r="F100" s="70">
        <f t="shared" si="95"/>
        <v>102.83</v>
      </c>
      <c r="G100" s="6" t="s">
        <v>46</v>
      </c>
      <c r="H100" s="6">
        <v>7.65</v>
      </c>
      <c r="I100" s="6">
        <v>1.01</v>
      </c>
      <c r="J100" s="6">
        <v>3.18</v>
      </c>
      <c r="K100" s="6">
        <v>12.88</v>
      </c>
      <c r="L100" s="6">
        <v>10</v>
      </c>
      <c r="M100" s="6">
        <v>84.25</v>
      </c>
      <c r="N100" s="6">
        <v>0.54</v>
      </c>
      <c r="O100" s="6">
        <v>3.75</v>
      </c>
      <c r="P100" s="6">
        <v>0.05</v>
      </c>
      <c r="Q100" s="6">
        <v>0.96</v>
      </c>
      <c r="R100" s="6">
        <v>52.5</v>
      </c>
      <c r="T100" s="4">
        <v>244</v>
      </c>
      <c r="U100" s="5" t="s">
        <v>45</v>
      </c>
      <c r="V100" s="2">
        <f t="shared" ref="V100:V101" si="99">C100</f>
        <v>91</v>
      </c>
      <c r="W100" s="70">
        <f t="shared" si="96"/>
        <v>2.73</v>
      </c>
      <c r="X100" s="70">
        <f t="shared" si="97"/>
        <v>9.1</v>
      </c>
      <c r="Y100" s="70">
        <f t="shared" si="98"/>
        <v>102.83</v>
      </c>
      <c r="Z100" s="6" t="s">
        <v>46</v>
      </c>
      <c r="AA100" s="6">
        <v>9.7200000000000006</v>
      </c>
      <c r="AB100" s="6">
        <v>2.56</v>
      </c>
      <c r="AC100" s="6">
        <v>5.48</v>
      </c>
      <c r="AD100" s="6">
        <v>12.88</v>
      </c>
      <c r="AE100" s="6">
        <v>10</v>
      </c>
      <c r="AF100" s="6">
        <v>84.25</v>
      </c>
      <c r="AG100" s="6">
        <v>0.54</v>
      </c>
      <c r="AH100" s="6">
        <v>3.75</v>
      </c>
      <c r="AI100" s="6">
        <v>0.05</v>
      </c>
      <c r="AJ100" s="6">
        <v>0.96</v>
      </c>
      <c r="AK100" s="6">
        <v>61.1</v>
      </c>
    </row>
    <row r="101" spans="1:37" x14ac:dyDescent="0.25">
      <c r="A101" s="4">
        <v>349</v>
      </c>
      <c r="B101" s="5" t="s">
        <v>56</v>
      </c>
      <c r="C101" s="27">
        <v>16.3</v>
      </c>
      <c r="D101" s="70">
        <f t="shared" si="93"/>
        <v>0.48899999999999999</v>
      </c>
      <c r="E101" s="64">
        <f t="shared" si="94"/>
        <v>1.6300000000000001</v>
      </c>
      <c r="F101" s="70">
        <f t="shared" si="95"/>
        <v>18.419</v>
      </c>
      <c r="G101" s="6">
        <v>200</v>
      </c>
      <c r="H101" s="6">
        <v>1.4</v>
      </c>
      <c r="I101" s="6">
        <v>0</v>
      </c>
      <c r="J101" s="6">
        <v>20.2</v>
      </c>
      <c r="K101" s="6">
        <v>14.4</v>
      </c>
      <c r="L101" s="6">
        <v>6.6</v>
      </c>
      <c r="M101" s="6">
        <v>7.3</v>
      </c>
      <c r="N101" s="6">
        <v>0.32</v>
      </c>
      <c r="O101" s="6"/>
      <c r="P101" s="6">
        <v>0</v>
      </c>
      <c r="Q101" s="6"/>
      <c r="R101" s="6">
        <v>112.4</v>
      </c>
      <c r="T101" s="4">
        <v>349</v>
      </c>
      <c r="U101" s="5" t="s">
        <v>56</v>
      </c>
      <c r="V101" s="2">
        <f t="shared" si="99"/>
        <v>16.3</v>
      </c>
      <c r="W101" s="70">
        <f t="shared" si="96"/>
        <v>0.48899999999999999</v>
      </c>
      <c r="X101" s="70">
        <f t="shared" si="97"/>
        <v>1.6300000000000001</v>
      </c>
      <c r="Y101" s="70">
        <f t="shared" si="98"/>
        <v>18.419</v>
      </c>
      <c r="Z101" s="6">
        <v>200</v>
      </c>
      <c r="AA101" s="6">
        <v>1.4</v>
      </c>
      <c r="AB101" s="6">
        <v>0</v>
      </c>
      <c r="AC101" s="6">
        <v>20.2</v>
      </c>
      <c r="AD101" s="6">
        <v>14.4</v>
      </c>
      <c r="AE101" s="6">
        <v>6.6</v>
      </c>
      <c r="AF101" s="6">
        <v>7.3</v>
      </c>
      <c r="AG101" s="6">
        <v>0.32</v>
      </c>
      <c r="AH101" s="6"/>
      <c r="AI101" s="6">
        <v>0</v>
      </c>
      <c r="AJ101" s="6"/>
      <c r="AK101" s="6">
        <v>112.4</v>
      </c>
    </row>
    <row r="102" spans="1:37" x14ac:dyDescent="0.25">
      <c r="A102" s="4"/>
      <c r="B102" s="27" t="s">
        <v>26</v>
      </c>
      <c r="C102" s="27">
        <v>1.8</v>
      </c>
      <c r="D102" s="70">
        <f t="shared" si="93"/>
        <v>5.3999999999999999E-2</v>
      </c>
      <c r="E102" s="64">
        <f t="shared" si="94"/>
        <v>0.18000000000000002</v>
      </c>
      <c r="F102" s="70">
        <f t="shared" si="95"/>
        <v>2.0340000000000003</v>
      </c>
      <c r="G102" s="34">
        <v>20</v>
      </c>
      <c r="H102" s="34">
        <v>3.2</v>
      </c>
      <c r="I102" s="34">
        <v>1.36</v>
      </c>
      <c r="J102" s="34">
        <v>14.26</v>
      </c>
      <c r="K102" s="34">
        <v>125</v>
      </c>
      <c r="L102" s="34">
        <v>36</v>
      </c>
      <c r="M102" s="34">
        <v>129</v>
      </c>
      <c r="N102" s="34">
        <v>3.6</v>
      </c>
      <c r="O102" s="34">
        <v>0</v>
      </c>
      <c r="P102" s="34">
        <v>0.3</v>
      </c>
      <c r="Q102" s="34">
        <v>0.2</v>
      </c>
      <c r="R102" s="34">
        <v>82</v>
      </c>
      <c r="S102" s="25"/>
      <c r="T102" s="34"/>
      <c r="U102" s="27" t="s">
        <v>26</v>
      </c>
      <c r="V102" s="27">
        <v>1.8</v>
      </c>
      <c r="W102" s="70">
        <f t="shared" si="96"/>
        <v>5.3999999999999999E-2</v>
      </c>
      <c r="X102" s="70">
        <f t="shared" si="97"/>
        <v>0.18000000000000002</v>
      </c>
      <c r="Y102" s="70">
        <f t="shared" si="98"/>
        <v>2.0340000000000003</v>
      </c>
      <c r="Z102" s="34">
        <v>20</v>
      </c>
      <c r="AA102" s="34">
        <v>3.2</v>
      </c>
      <c r="AB102" s="34">
        <v>1.36</v>
      </c>
      <c r="AC102" s="34">
        <v>14.26</v>
      </c>
      <c r="AD102" s="34">
        <v>125</v>
      </c>
      <c r="AE102" s="34">
        <v>36</v>
      </c>
      <c r="AF102" s="34">
        <v>129</v>
      </c>
      <c r="AG102" s="34">
        <v>3.6</v>
      </c>
      <c r="AH102" s="34">
        <v>0</v>
      </c>
      <c r="AI102" s="34">
        <v>0.3</v>
      </c>
      <c r="AJ102" s="34">
        <v>0.2</v>
      </c>
      <c r="AK102" s="34">
        <v>82</v>
      </c>
    </row>
    <row r="103" spans="1:37" ht="38.25" x14ac:dyDescent="0.25">
      <c r="A103" s="1"/>
      <c r="B103" s="27" t="s">
        <v>67</v>
      </c>
      <c r="C103" s="27">
        <v>1.8</v>
      </c>
      <c r="D103" s="70">
        <f t="shared" si="93"/>
        <v>5.3999999999999999E-2</v>
      </c>
      <c r="E103" s="64">
        <f t="shared" si="94"/>
        <v>0.18000000000000002</v>
      </c>
      <c r="F103" s="70">
        <f t="shared" si="95"/>
        <v>2.0340000000000003</v>
      </c>
      <c r="G103" s="34">
        <v>30</v>
      </c>
      <c r="H103" s="34">
        <v>2.4</v>
      </c>
      <c r="I103" s="34">
        <v>1.6</v>
      </c>
      <c r="J103" s="34">
        <v>12.8</v>
      </c>
      <c r="K103" s="34">
        <v>21.9</v>
      </c>
      <c r="L103" s="34">
        <v>12</v>
      </c>
      <c r="M103" s="34">
        <v>37.5</v>
      </c>
      <c r="N103" s="34">
        <v>0.8</v>
      </c>
      <c r="O103" s="34">
        <v>0</v>
      </c>
      <c r="P103" s="34">
        <v>0.4</v>
      </c>
      <c r="Q103" s="34">
        <v>0.4</v>
      </c>
      <c r="R103" s="34">
        <v>78</v>
      </c>
      <c r="S103" s="25"/>
      <c r="T103" s="34"/>
      <c r="U103" s="27" t="s">
        <v>67</v>
      </c>
      <c r="V103" s="27">
        <v>1.8</v>
      </c>
      <c r="W103" s="70">
        <f t="shared" si="96"/>
        <v>5.3999999999999999E-2</v>
      </c>
      <c r="X103" s="70">
        <f t="shared" si="97"/>
        <v>0.18000000000000002</v>
      </c>
      <c r="Y103" s="70">
        <f t="shared" si="98"/>
        <v>2.0340000000000003</v>
      </c>
      <c r="Z103" s="34">
        <v>30</v>
      </c>
      <c r="AA103" s="34">
        <v>2.4</v>
      </c>
      <c r="AB103" s="34">
        <v>1.6</v>
      </c>
      <c r="AC103" s="34">
        <v>12.8</v>
      </c>
      <c r="AD103" s="34">
        <v>21.9</v>
      </c>
      <c r="AE103" s="34">
        <v>12</v>
      </c>
      <c r="AF103" s="34">
        <v>37.5</v>
      </c>
      <c r="AG103" s="34">
        <v>0.8</v>
      </c>
      <c r="AH103" s="34">
        <v>0</v>
      </c>
      <c r="AI103" s="34">
        <v>0.4</v>
      </c>
      <c r="AJ103" s="34">
        <v>0.4</v>
      </c>
      <c r="AK103" s="34">
        <v>78</v>
      </c>
    </row>
    <row r="104" spans="1:37" x14ac:dyDescent="0.25">
      <c r="A104" s="4"/>
      <c r="B104" s="17" t="s">
        <v>20</v>
      </c>
      <c r="C104" s="17">
        <f>SUM(C97:C103)</f>
        <v>166.88000000000005</v>
      </c>
      <c r="D104" s="70">
        <f>C104*3%</f>
        <v>5.0064000000000011</v>
      </c>
      <c r="E104" s="64">
        <f>C104*10%</f>
        <v>16.688000000000006</v>
      </c>
      <c r="F104" s="70">
        <f>C104+D104+E104</f>
        <v>188.57440000000008</v>
      </c>
      <c r="G104" s="6"/>
      <c r="H104" s="6">
        <f>SUM(H97:H103)</f>
        <v>26.099999999999998</v>
      </c>
      <c r="I104" s="6">
        <f t="shared" ref="I104:R104" si="100">SUM(I97:I103)</f>
        <v>13.389999999999999</v>
      </c>
      <c r="J104" s="6">
        <f t="shared" si="100"/>
        <v>90.65</v>
      </c>
      <c r="K104" s="6">
        <f t="shared" si="100"/>
        <v>261.62</v>
      </c>
      <c r="L104" s="6">
        <f t="shared" si="100"/>
        <v>180.59</v>
      </c>
      <c r="M104" s="6">
        <f t="shared" si="100"/>
        <v>594.3900000000001</v>
      </c>
      <c r="N104" s="6">
        <f t="shared" si="100"/>
        <v>7.89</v>
      </c>
      <c r="O104" s="6">
        <f t="shared" si="100"/>
        <v>29.25</v>
      </c>
      <c r="P104" s="6">
        <f t="shared" si="100"/>
        <v>1.0899999999999999</v>
      </c>
      <c r="Q104" s="6">
        <f t="shared" si="100"/>
        <v>24.91</v>
      </c>
      <c r="R104" s="6">
        <f t="shared" si="100"/>
        <v>610.33000000000004</v>
      </c>
      <c r="T104" s="11"/>
      <c r="U104" s="17" t="s">
        <v>20</v>
      </c>
      <c r="V104" s="17">
        <f>SUM(V97:V103)</f>
        <v>174.94200000000004</v>
      </c>
      <c r="W104" s="70">
        <f>V104*3%</f>
        <v>5.248260000000001</v>
      </c>
      <c r="X104" s="70">
        <f>V104*10%</f>
        <v>17.494200000000003</v>
      </c>
      <c r="Y104" s="70">
        <f>V104+W104+X104</f>
        <v>197.68446000000003</v>
      </c>
      <c r="Z104" s="6"/>
      <c r="AA104" s="6">
        <f>SUM(AA97:AA103)</f>
        <v>29.99</v>
      </c>
      <c r="AB104" s="6">
        <f t="shared" ref="AB104:AK104" si="101">SUM(AB97:AB103)</f>
        <v>17.730000000000004</v>
      </c>
      <c r="AC104" s="6">
        <f t="shared" si="101"/>
        <v>94.14</v>
      </c>
      <c r="AD104" s="6">
        <f t="shared" si="101"/>
        <v>261.62</v>
      </c>
      <c r="AE104" s="6">
        <f t="shared" si="101"/>
        <v>180.59</v>
      </c>
      <c r="AF104" s="6">
        <f t="shared" si="101"/>
        <v>594.3900000000001</v>
      </c>
      <c r="AG104" s="6">
        <f t="shared" si="101"/>
        <v>7.89</v>
      </c>
      <c r="AH104" s="6">
        <f t="shared" si="101"/>
        <v>29.25</v>
      </c>
      <c r="AI104" s="6">
        <f t="shared" si="101"/>
        <v>1.0899999999999999</v>
      </c>
      <c r="AJ104" s="6">
        <f t="shared" si="101"/>
        <v>24.91</v>
      </c>
      <c r="AK104" s="6">
        <f t="shared" si="101"/>
        <v>621.93000000000006</v>
      </c>
    </row>
    <row r="105" spans="1:37" s="94" customFormat="1" x14ac:dyDescent="0.25">
      <c r="A105" s="100"/>
      <c r="B105" s="96" t="s">
        <v>27</v>
      </c>
      <c r="C105" s="96">
        <f>C94+C104</f>
        <v>198.33000000000004</v>
      </c>
      <c r="D105" s="91">
        <f>C105*3%</f>
        <v>5.9499000000000013</v>
      </c>
      <c r="E105" s="92">
        <f>C105*10%</f>
        <v>19.833000000000006</v>
      </c>
      <c r="F105" s="91">
        <f>C105+D105+E105</f>
        <v>224.11290000000005</v>
      </c>
      <c r="G105" s="97"/>
      <c r="H105" s="98">
        <f t="shared" ref="H105:R105" si="102">H94+H104</f>
        <v>32.199999999999996</v>
      </c>
      <c r="I105" s="98">
        <f t="shared" si="102"/>
        <v>20.16</v>
      </c>
      <c r="J105" s="98">
        <f t="shared" si="102"/>
        <v>137.4</v>
      </c>
      <c r="K105" s="98">
        <f t="shared" si="102"/>
        <v>458.67</v>
      </c>
      <c r="L105" s="98">
        <f t="shared" si="102"/>
        <v>222.49</v>
      </c>
      <c r="M105" s="98">
        <f t="shared" si="102"/>
        <v>803.25000000000011</v>
      </c>
      <c r="N105" s="98">
        <f t="shared" si="102"/>
        <v>12.25</v>
      </c>
      <c r="O105" s="98">
        <f t="shared" si="102"/>
        <v>49.25</v>
      </c>
      <c r="P105" s="98">
        <f t="shared" si="102"/>
        <v>1.42</v>
      </c>
      <c r="Q105" s="98">
        <f t="shared" si="102"/>
        <v>25.11</v>
      </c>
      <c r="R105" s="99">
        <f t="shared" si="102"/>
        <v>881.33</v>
      </c>
      <c r="T105" s="97"/>
      <c r="U105" s="96" t="s">
        <v>27</v>
      </c>
      <c r="V105" s="96">
        <f>V94+V104</f>
        <v>211.63800000000003</v>
      </c>
      <c r="W105" s="91">
        <f>V105*3%</f>
        <v>6.3491400000000011</v>
      </c>
      <c r="X105" s="91">
        <f>V105*10%</f>
        <v>21.163800000000005</v>
      </c>
      <c r="Y105" s="91">
        <f>V105+W105+X105</f>
        <v>239.15094000000005</v>
      </c>
      <c r="Z105" s="97"/>
      <c r="AA105" s="98">
        <f t="shared" ref="AA105:AK105" si="103">AA94+AA104</f>
        <v>36.589999999999996</v>
      </c>
      <c r="AB105" s="98">
        <f t="shared" si="103"/>
        <v>26.240000000000002</v>
      </c>
      <c r="AC105" s="98">
        <f t="shared" si="103"/>
        <v>142.5</v>
      </c>
      <c r="AD105" s="98">
        <f t="shared" si="103"/>
        <v>458.67</v>
      </c>
      <c r="AE105" s="98">
        <f t="shared" si="103"/>
        <v>222.49</v>
      </c>
      <c r="AF105" s="98">
        <f t="shared" si="103"/>
        <v>803.25000000000011</v>
      </c>
      <c r="AG105" s="98">
        <f t="shared" si="103"/>
        <v>12.25</v>
      </c>
      <c r="AH105" s="98">
        <f t="shared" si="103"/>
        <v>49.25</v>
      </c>
      <c r="AI105" s="98">
        <f t="shared" si="103"/>
        <v>1.42</v>
      </c>
      <c r="AJ105" s="98">
        <f t="shared" si="103"/>
        <v>25.11</v>
      </c>
      <c r="AK105" s="99">
        <f t="shared" si="103"/>
        <v>902.93000000000006</v>
      </c>
    </row>
    <row r="106" spans="1:37" ht="48" customHeight="1" x14ac:dyDescent="0.25">
      <c r="A106" s="110" t="s">
        <v>89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1"/>
      <c r="X106" s="111"/>
      <c r="Y106" s="111"/>
      <c r="Z106" s="110"/>
      <c r="AA106" s="110"/>
      <c r="AB106" s="110"/>
      <c r="AC106" s="110" t="s">
        <v>90</v>
      </c>
      <c r="AD106" s="110"/>
      <c r="AE106" s="110"/>
      <c r="AF106" s="110"/>
      <c r="AG106" s="110"/>
      <c r="AH106" s="110"/>
      <c r="AI106" s="110"/>
      <c r="AJ106" s="110"/>
      <c r="AK106" s="112">
        <v>45178</v>
      </c>
    </row>
    <row r="107" spans="1:37" ht="23.25" thickBot="1" x14ac:dyDescent="0.35">
      <c r="A107" s="40"/>
      <c r="B107" s="49"/>
      <c r="C107" s="49"/>
      <c r="D107" s="49"/>
      <c r="E107" s="49"/>
      <c r="F107" s="49"/>
      <c r="G107" s="49"/>
      <c r="H107" s="49"/>
      <c r="I107" s="49"/>
      <c r="J107" s="49"/>
      <c r="K107" s="50"/>
      <c r="L107" s="49"/>
      <c r="M107" s="49"/>
      <c r="N107" s="49"/>
      <c r="O107" s="49"/>
      <c r="P107" s="49"/>
      <c r="Q107" s="49"/>
      <c r="R107" s="49"/>
      <c r="S107" s="49"/>
      <c r="T107" s="54"/>
      <c r="U107" s="135" t="s">
        <v>64</v>
      </c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</row>
    <row r="108" spans="1:37" ht="33" customHeight="1" x14ac:dyDescent="0.25">
      <c r="A108" s="15"/>
      <c r="B108" s="151"/>
      <c r="C108" s="58"/>
      <c r="D108" s="66"/>
      <c r="E108" s="66"/>
      <c r="F108" s="66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2"/>
      <c r="T108" s="149" t="s">
        <v>0</v>
      </c>
      <c r="U108" s="153" t="s">
        <v>47</v>
      </c>
      <c r="V108" s="62"/>
      <c r="W108" s="74"/>
      <c r="X108" s="74"/>
      <c r="Y108" s="105"/>
      <c r="Z108" s="149" t="s">
        <v>2</v>
      </c>
      <c r="AA108" s="149" t="s">
        <v>48</v>
      </c>
      <c r="AB108" s="149"/>
      <c r="AC108" s="149"/>
      <c r="AD108" s="149" t="s">
        <v>4</v>
      </c>
      <c r="AE108" s="149"/>
      <c r="AF108" s="149"/>
      <c r="AG108" s="149"/>
      <c r="AH108" s="149" t="s">
        <v>5</v>
      </c>
      <c r="AI108" s="149"/>
      <c r="AJ108" s="149"/>
      <c r="AK108" s="150" t="s">
        <v>49</v>
      </c>
    </row>
    <row r="109" spans="1:37" ht="43.5" customHeight="1" thickBot="1" x14ac:dyDescent="0.3">
      <c r="A109" s="15"/>
      <c r="B109" s="151"/>
      <c r="C109" s="58"/>
      <c r="D109" s="66"/>
      <c r="E109" s="66"/>
      <c r="F109" s="66"/>
      <c r="G109" s="1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152"/>
      <c r="T109" s="149"/>
      <c r="U109" s="154"/>
      <c r="V109" s="63" t="s">
        <v>86</v>
      </c>
      <c r="W109" s="69" t="s">
        <v>87</v>
      </c>
      <c r="X109" s="69" t="s">
        <v>88</v>
      </c>
      <c r="Y109" s="63" t="s">
        <v>86</v>
      </c>
      <c r="Z109" s="149"/>
      <c r="AA109" s="9" t="s">
        <v>7</v>
      </c>
      <c r="AB109" s="9" t="s">
        <v>8</v>
      </c>
      <c r="AC109" s="9" t="s">
        <v>9</v>
      </c>
      <c r="AD109" s="9" t="s">
        <v>10</v>
      </c>
      <c r="AE109" s="9" t="s">
        <v>11</v>
      </c>
      <c r="AF109" s="9" t="s">
        <v>50</v>
      </c>
      <c r="AG109" s="9" t="s">
        <v>13</v>
      </c>
      <c r="AH109" s="9" t="s">
        <v>51</v>
      </c>
      <c r="AI109" s="9" t="s">
        <v>52</v>
      </c>
      <c r="AJ109" s="9" t="s">
        <v>53</v>
      </c>
      <c r="AK109" s="150"/>
    </row>
    <row r="110" spans="1:37" x14ac:dyDescent="0.25">
      <c r="A110" s="33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T110" s="8"/>
      <c r="U110" s="156" t="s">
        <v>21</v>
      </c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</row>
    <row r="111" spans="1:37" ht="30" x14ac:dyDescent="0.25">
      <c r="A111" s="15"/>
      <c r="B111" s="45"/>
      <c r="C111" s="60"/>
      <c r="D111" s="67"/>
      <c r="E111" s="67"/>
      <c r="F111" s="6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T111" s="8">
        <v>70.709999999999994</v>
      </c>
      <c r="U111" s="2" t="s">
        <v>72</v>
      </c>
      <c r="V111" s="2">
        <v>20</v>
      </c>
      <c r="W111" s="70">
        <f t="shared" ref="W111:W118" si="104">V111*3%</f>
        <v>0.6</v>
      </c>
      <c r="X111" s="70">
        <f t="shared" ref="X111" si="105">V111*10%</f>
        <v>2</v>
      </c>
      <c r="Y111" s="70">
        <f t="shared" ref="Y111" si="106">V111+W111+X111</f>
        <v>22.6</v>
      </c>
      <c r="Z111" s="3">
        <v>60</v>
      </c>
      <c r="AA111" s="3">
        <v>4</v>
      </c>
      <c r="AB111" s="3">
        <v>0.4</v>
      </c>
      <c r="AC111" s="3">
        <v>6.7</v>
      </c>
      <c r="AD111" s="3">
        <v>20</v>
      </c>
      <c r="AE111" s="3">
        <v>60</v>
      </c>
      <c r="AF111" s="3">
        <v>180</v>
      </c>
      <c r="AG111" s="3">
        <v>0</v>
      </c>
      <c r="AH111" s="3">
        <v>0</v>
      </c>
      <c r="AI111" s="3">
        <v>0.02</v>
      </c>
      <c r="AJ111" s="3">
        <v>0</v>
      </c>
      <c r="AK111" s="3">
        <v>40.380000000000003</v>
      </c>
    </row>
    <row r="112" spans="1:37" x14ac:dyDescent="0.25">
      <c r="A112" s="15"/>
      <c r="B112" s="56"/>
      <c r="C112" s="60"/>
      <c r="D112" s="67"/>
      <c r="E112" s="67"/>
      <c r="F112" s="6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T112" s="8"/>
      <c r="U112" s="56" t="s">
        <v>85</v>
      </c>
      <c r="V112" s="60">
        <v>15</v>
      </c>
      <c r="W112" s="70">
        <f t="shared" si="104"/>
        <v>0.44999999999999996</v>
      </c>
      <c r="X112" s="70">
        <f t="shared" ref="X112:X117" si="107">V112*10%</f>
        <v>1.5</v>
      </c>
      <c r="Y112" s="70">
        <f t="shared" ref="Y112:Y117" si="108">V112+W112+X112</f>
        <v>16.95</v>
      </c>
      <c r="Z112" s="3">
        <v>80</v>
      </c>
      <c r="AA112" s="3">
        <v>7.9</v>
      </c>
      <c r="AB112" s="3">
        <v>9.4</v>
      </c>
      <c r="AC112" s="3">
        <v>55.5</v>
      </c>
      <c r="AD112" s="3"/>
      <c r="AE112" s="3"/>
      <c r="AF112" s="3"/>
      <c r="AG112" s="3"/>
      <c r="AH112" s="3"/>
      <c r="AI112" s="3"/>
      <c r="AJ112" s="3"/>
      <c r="AK112" s="3">
        <v>339</v>
      </c>
    </row>
    <row r="113" spans="1:37" ht="30" x14ac:dyDescent="0.25">
      <c r="A113" s="7"/>
      <c r="B113" s="46"/>
      <c r="C113" s="61"/>
      <c r="D113" s="68"/>
      <c r="E113" s="68"/>
      <c r="F113" s="68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T113" s="8">
        <v>436</v>
      </c>
      <c r="U113" s="19" t="s">
        <v>54</v>
      </c>
      <c r="V113" s="19">
        <v>74.75</v>
      </c>
      <c r="W113" s="70">
        <f t="shared" si="104"/>
        <v>2.2424999999999997</v>
      </c>
      <c r="X113" s="70">
        <f t="shared" si="107"/>
        <v>7.4750000000000005</v>
      </c>
      <c r="Y113" s="70">
        <f t="shared" si="108"/>
        <v>84.467500000000001</v>
      </c>
      <c r="Z113" s="18" t="s">
        <v>55</v>
      </c>
      <c r="AA113" s="18">
        <v>23.65</v>
      </c>
      <c r="AB113" s="18">
        <v>17.28</v>
      </c>
      <c r="AC113" s="18">
        <v>23</v>
      </c>
      <c r="AD113" s="18">
        <v>31.1</v>
      </c>
      <c r="AE113" s="18">
        <v>65.7</v>
      </c>
      <c r="AF113" s="18">
        <v>80</v>
      </c>
      <c r="AG113" s="18">
        <v>4.03</v>
      </c>
      <c r="AH113" s="18">
        <v>24</v>
      </c>
      <c r="AI113" s="18">
        <v>0.21</v>
      </c>
      <c r="AJ113" s="18">
        <v>8.9700000000000006</v>
      </c>
      <c r="AK113" s="18">
        <v>312</v>
      </c>
    </row>
    <row r="114" spans="1:37" ht="30" x14ac:dyDescent="0.25">
      <c r="A114" s="15"/>
      <c r="B114" s="45"/>
      <c r="C114" s="60"/>
      <c r="D114" s="67"/>
      <c r="E114" s="67"/>
      <c r="F114" s="67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T114" s="1">
        <v>943</v>
      </c>
      <c r="U114" s="2" t="s">
        <v>71</v>
      </c>
      <c r="V114" s="2">
        <v>3.42</v>
      </c>
      <c r="W114" s="70">
        <f t="shared" si="104"/>
        <v>0.1026</v>
      </c>
      <c r="X114" s="70">
        <f t="shared" si="107"/>
        <v>0.34200000000000003</v>
      </c>
      <c r="Y114" s="70">
        <f t="shared" si="108"/>
        <v>3.8645999999999998</v>
      </c>
      <c r="Z114" s="3">
        <v>200</v>
      </c>
      <c r="AA114" s="3">
        <v>0.2</v>
      </c>
      <c r="AB114" s="3">
        <v>0</v>
      </c>
      <c r="AC114" s="3">
        <v>14</v>
      </c>
      <c r="AD114" s="3">
        <v>6</v>
      </c>
      <c r="AE114" s="3">
        <v>0</v>
      </c>
      <c r="AF114" s="3">
        <v>0</v>
      </c>
      <c r="AG114" s="3">
        <v>0.4</v>
      </c>
      <c r="AH114" s="3">
        <v>0</v>
      </c>
      <c r="AI114" s="3">
        <v>0</v>
      </c>
      <c r="AJ114" s="3">
        <v>0</v>
      </c>
      <c r="AK114" s="3">
        <v>28</v>
      </c>
    </row>
    <row r="115" spans="1:37" x14ac:dyDescent="0.25">
      <c r="A115" s="15"/>
      <c r="B115" s="31"/>
      <c r="C115" s="31"/>
      <c r="D115" s="31"/>
      <c r="E115" s="31"/>
      <c r="F115" s="31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25"/>
      <c r="T115" s="34"/>
      <c r="U115" s="27" t="s">
        <v>26</v>
      </c>
      <c r="V115" s="27">
        <v>1.8</v>
      </c>
      <c r="W115" s="70">
        <f t="shared" si="104"/>
        <v>5.3999999999999999E-2</v>
      </c>
      <c r="X115" s="70">
        <f t="shared" si="107"/>
        <v>0.18000000000000002</v>
      </c>
      <c r="Y115" s="70">
        <f t="shared" si="108"/>
        <v>2.0340000000000003</v>
      </c>
      <c r="Z115" s="34">
        <v>20</v>
      </c>
      <c r="AA115" s="34">
        <v>3.2</v>
      </c>
      <c r="AB115" s="34">
        <v>1.36</v>
      </c>
      <c r="AC115" s="34">
        <v>14.26</v>
      </c>
      <c r="AD115" s="34">
        <v>125</v>
      </c>
      <c r="AE115" s="34">
        <v>36</v>
      </c>
      <c r="AF115" s="34">
        <v>129</v>
      </c>
      <c r="AG115" s="34">
        <v>3.6</v>
      </c>
      <c r="AH115" s="34">
        <v>0</v>
      </c>
      <c r="AI115" s="34">
        <v>0.3</v>
      </c>
      <c r="AJ115" s="34">
        <v>0.2</v>
      </c>
      <c r="AK115" s="34">
        <v>82</v>
      </c>
    </row>
    <row r="116" spans="1:37" ht="38.25" x14ac:dyDescent="0.25">
      <c r="A116" s="30"/>
      <c r="B116" s="31"/>
      <c r="C116" s="31"/>
      <c r="D116" s="31"/>
      <c r="E116" s="31"/>
      <c r="F116" s="31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25"/>
      <c r="T116" s="34"/>
      <c r="U116" s="27" t="s">
        <v>67</v>
      </c>
      <c r="V116" s="27">
        <v>1.8</v>
      </c>
      <c r="W116" s="70">
        <f t="shared" si="104"/>
        <v>5.3999999999999999E-2</v>
      </c>
      <c r="X116" s="70">
        <f t="shared" si="107"/>
        <v>0.18000000000000002</v>
      </c>
      <c r="Y116" s="70">
        <f t="shared" si="108"/>
        <v>2.0340000000000003</v>
      </c>
      <c r="Z116" s="34">
        <v>30</v>
      </c>
      <c r="AA116" s="34">
        <v>2.4</v>
      </c>
      <c r="AB116" s="34">
        <v>1.6</v>
      </c>
      <c r="AC116" s="34">
        <v>12.8</v>
      </c>
      <c r="AD116" s="34">
        <v>21.9</v>
      </c>
      <c r="AE116" s="34">
        <v>12</v>
      </c>
      <c r="AF116" s="34">
        <v>37.5</v>
      </c>
      <c r="AG116" s="34">
        <v>0.8</v>
      </c>
      <c r="AH116" s="34">
        <v>0</v>
      </c>
      <c r="AI116" s="34">
        <v>0.4</v>
      </c>
      <c r="AJ116" s="34">
        <v>0.4</v>
      </c>
      <c r="AK116" s="34">
        <v>78</v>
      </c>
    </row>
    <row r="117" spans="1:37" x14ac:dyDescent="0.25">
      <c r="A117" s="30"/>
      <c r="B117" s="46"/>
      <c r="C117" s="61"/>
      <c r="D117" s="68"/>
      <c r="E117" s="68"/>
      <c r="F117" s="68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T117" s="9"/>
      <c r="U117" s="19"/>
      <c r="V117" s="19"/>
      <c r="W117" s="70">
        <f t="shared" si="104"/>
        <v>0</v>
      </c>
      <c r="X117" s="70">
        <f t="shared" si="107"/>
        <v>0</v>
      </c>
      <c r="Y117" s="70">
        <f t="shared" si="108"/>
        <v>0</v>
      </c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s="94" customFormat="1" x14ac:dyDescent="0.25">
      <c r="A118" s="43"/>
      <c r="B118" s="101"/>
      <c r="C118" s="101"/>
      <c r="D118" s="101"/>
      <c r="E118" s="101"/>
      <c r="F118" s="101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T118" s="103"/>
      <c r="U118" s="104" t="s">
        <v>20</v>
      </c>
      <c r="V118" s="104">
        <f>SUM(V111:V117)</f>
        <v>116.77</v>
      </c>
      <c r="W118" s="91">
        <f t="shared" si="104"/>
        <v>3.5030999999999999</v>
      </c>
      <c r="X118" s="91">
        <f t="shared" ref="X118" si="109">V118*10%</f>
        <v>11.677</v>
      </c>
      <c r="Y118" s="91">
        <f t="shared" ref="Y118" si="110">V118+W118+X118</f>
        <v>131.95009999999999</v>
      </c>
      <c r="Z118" s="103"/>
      <c r="AA118" s="103">
        <f t="shared" ref="AA118:AK118" si="111">SUM(AA113:AA117)</f>
        <v>29.449999999999996</v>
      </c>
      <c r="AB118" s="103">
        <f t="shared" si="111"/>
        <v>20.240000000000002</v>
      </c>
      <c r="AC118" s="103">
        <f t="shared" si="111"/>
        <v>64.06</v>
      </c>
      <c r="AD118" s="103">
        <f t="shared" si="111"/>
        <v>184</v>
      </c>
      <c r="AE118" s="103">
        <f t="shared" si="111"/>
        <v>113.7</v>
      </c>
      <c r="AF118" s="103">
        <f t="shared" si="111"/>
        <v>246.5</v>
      </c>
      <c r="AG118" s="103">
        <f t="shared" si="111"/>
        <v>8.8300000000000018</v>
      </c>
      <c r="AH118" s="103">
        <f t="shared" si="111"/>
        <v>24</v>
      </c>
      <c r="AI118" s="103">
        <f t="shared" si="111"/>
        <v>0.91</v>
      </c>
      <c r="AJ118" s="103">
        <f t="shared" si="111"/>
        <v>9.57</v>
      </c>
      <c r="AK118" s="103">
        <f t="shared" si="111"/>
        <v>500</v>
      </c>
    </row>
    <row r="119" spans="1:37" ht="16.5" x14ac:dyDescent="0.25">
      <c r="A119" s="33"/>
      <c r="B119" s="21"/>
      <c r="C119" s="21"/>
      <c r="D119" s="21"/>
      <c r="E119" s="21"/>
      <c r="F119" s="21"/>
      <c r="G119" s="21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T119" s="157"/>
      <c r="U119" s="157"/>
      <c r="V119" s="157"/>
      <c r="W119" s="157"/>
      <c r="X119" s="157"/>
      <c r="Y119" s="157"/>
      <c r="Z119" s="157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ht="16.5" x14ac:dyDescent="0.25">
      <c r="B120" s="21"/>
      <c r="C120" s="21"/>
      <c r="D120" s="21"/>
      <c r="E120" s="21"/>
      <c r="F120" s="21"/>
      <c r="G120" s="21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T120" s="21"/>
      <c r="U120" s="21"/>
      <c r="V120" s="21"/>
      <c r="W120" s="75"/>
      <c r="X120" s="75"/>
      <c r="Y120" s="75"/>
      <c r="Z120" s="21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</row>
    <row r="121" spans="1:37" ht="24" customHeight="1" x14ac:dyDescent="0.3">
      <c r="A121" s="49"/>
    </row>
    <row r="122" spans="1:37" x14ac:dyDescent="0.25"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</row>
    <row r="123" spans="1:37" ht="15.75" customHeight="1" x14ac:dyDescent="0.25">
      <c r="A123" s="40"/>
      <c r="B123" s="39"/>
      <c r="C123" s="39"/>
      <c r="D123" s="39"/>
      <c r="E123" s="39"/>
      <c r="F123" s="39"/>
      <c r="W123" s="76"/>
      <c r="X123" s="76"/>
      <c r="Y123" s="76"/>
    </row>
    <row r="124" spans="1:37" ht="15.75" customHeight="1" x14ac:dyDescent="0.25">
      <c r="A124" s="40"/>
      <c r="B124" s="120"/>
      <c r="C124" s="120"/>
      <c r="D124" s="120"/>
      <c r="E124" s="120"/>
      <c r="F124" s="120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</row>
    <row r="125" spans="1:37" ht="15.75" customHeight="1" x14ac:dyDescent="0.25">
      <c r="A125" s="7"/>
      <c r="B125" s="122"/>
      <c r="C125" s="122"/>
      <c r="D125" s="122"/>
      <c r="E125" s="122"/>
      <c r="F125" s="122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</row>
    <row r="126" spans="1:37" ht="15.75" customHeight="1" x14ac:dyDescent="0.25">
      <c r="A126" s="7"/>
      <c r="B126" s="120"/>
      <c r="C126" s="120"/>
      <c r="D126" s="120"/>
      <c r="E126" s="120"/>
      <c r="F126" s="120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</row>
    <row r="127" spans="1:37" ht="15.75" customHeight="1" x14ac:dyDescent="0.25">
      <c r="A127" s="7"/>
      <c r="B127" s="120"/>
      <c r="C127" s="120"/>
      <c r="D127" s="120"/>
      <c r="E127" s="120"/>
      <c r="F127" s="120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</row>
  </sheetData>
  <mergeCells count="120">
    <mergeCell ref="B110:R110"/>
    <mergeCell ref="U110:AK110"/>
    <mergeCell ref="T119:Z119"/>
    <mergeCell ref="U108:U109"/>
    <mergeCell ref="Z108:Z109"/>
    <mergeCell ref="AA108:AC108"/>
    <mergeCell ref="AD108:AG108"/>
    <mergeCell ref="B96:R96"/>
    <mergeCell ref="U96:AK96"/>
    <mergeCell ref="AH108:AJ108"/>
    <mergeCell ref="AK108:AK109"/>
    <mergeCell ref="U87:U88"/>
    <mergeCell ref="Z87:Z88"/>
    <mergeCell ref="AA87:AC87"/>
    <mergeCell ref="AD87:AG87"/>
    <mergeCell ref="AH87:AJ87"/>
    <mergeCell ref="AK87:AK88"/>
    <mergeCell ref="B87:B88"/>
    <mergeCell ref="G87:G88"/>
    <mergeCell ref="H87:J87"/>
    <mergeCell ref="K87:N87"/>
    <mergeCell ref="O87:Q87"/>
    <mergeCell ref="R87:R88"/>
    <mergeCell ref="T87:T88"/>
    <mergeCell ref="B108:B109"/>
    <mergeCell ref="G108:G109"/>
    <mergeCell ref="H108:J108"/>
    <mergeCell ref="K108:N108"/>
    <mergeCell ref="O108:Q108"/>
    <mergeCell ref="R108:R109"/>
    <mergeCell ref="T108:T109"/>
    <mergeCell ref="B74:R74"/>
    <mergeCell ref="U74:AK74"/>
    <mergeCell ref="R65:R66"/>
    <mergeCell ref="T65:T66"/>
    <mergeCell ref="U65:U66"/>
    <mergeCell ref="Z65:Z66"/>
    <mergeCell ref="AA65:AC65"/>
    <mergeCell ref="AD65:AG65"/>
    <mergeCell ref="B89:R89"/>
    <mergeCell ref="U89:AK89"/>
    <mergeCell ref="T45:AK45"/>
    <mergeCell ref="A25:A26"/>
    <mergeCell ref="B25:B26"/>
    <mergeCell ref="G25:G26"/>
    <mergeCell ref="H25:J25"/>
    <mergeCell ref="K25:N25"/>
    <mergeCell ref="O25:Q25"/>
    <mergeCell ref="A64:A65"/>
    <mergeCell ref="B65:B66"/>
    <mergeCell ref="G65:G66"/>
    <mergeCell ref="H65:J65"/>
    <mergeCell ref="K65:N65"/>
    <mergeCell ref="O65:Q65"/>
    <mergeCell ref="B48:R48"/>
    <mergeCell ref="A66:A67"/>
    <mergeCell ref="U48:AK48"/>
    <mergeCell ref="B53:R53"/>
    <mergeCell ref="U53:AK53"/>
    <mergeCell ref="T64:AK64"/>
    <mergeCell ref="AH65:AJ65"/>
    <mergeCell ref="AK65:AK66"/>
    <mergeCell ref="B67:R67"/>
    <mergeCell ref="U67:AK67"/>
    <mergeCell ref="B64:R64"/>
    <mergeCell ref="A2:R2"/>
    <mergeCell ref="T2:AK2"/>
    <mergeCell ref="A3:A4"/>
    <mergeCell ref="B3:B4"/>
    <mergeCell ref="G3:G4"/>
    <mergeCell ref="H3:J3"/>
    <mergeCell ref="K3:N3"/>
    <mergeCell ref="O3:Q3"/>
    <mergeCell ref="R3:R4"/>
    <mergeCell ref="T3:T4"/>
    <mergeCell ref="U5:AK5"/>
    <mergeCell ref="B12:R12"/>
    <mergeCell ref="U12:AK12"/>
    <mergeCell ref="A24:R24"/>
    <mergeCell ref="T24:AK24"/>
    <mergeCell ref="B122:AK122"/>
    <mergeCell ref="AH25:AJ25"/>
    <mergeCell ref="AK25:AK26"/>
    <mergeCell ref="R25:R26"/>
    <mergeCell ref="T25:T26"/>
    <mergeCell ref="U25:U26"/>
    <mergeCell ref="Z25:Z26"/>
    <mergeCell ref="AA25:AC25"/>
    <mergeCell ref="AD25:AG25"/>
    <mergeCell ref="A46:A47"/>
    <mergeCell ref="B46:B47"/>
    <mergeCell ref="G46:G47"/>
    <mergeCell ref="H46:J46"/>
    <mergeCell ref="K46:N46"/>
    <mergeCell ref="O46:Q46"/>
    <mergeCell ref="R46:R47"/>
    <mergeCell ref="T46:T47"/>
    <mergeCell ref="A45:R45"/>
    <mergeCell ref="B124:AK124"/>
    <mergeCell ref="B125:AK125"/>
    <mergeCell ref="B126:AK126"/>
    <mergeCell ref="B127:AK127"/>
    <mergeCell ref="U3:U4"/>
    <mergeCell ref="Z3:Z4"/>
    <mergeCell ref="AA3:AC3"/>
    <mergeCell ref="AD3:AG3"/>
    <mergeCell ref="AH3:AJ3"/>
    <mergeCell ref="AK3:AK4"/>
    <mergeCell ref="B27:R27"/>
    <mergeCell ref="U27:AK27"/>
    <mergeCell ref="B33:R33"/>
    <mergeCell ref="U33:AK33"/>
    <mergeCell ref="U46:U47"/>
    <mergeCell ref="Z46:Z47"/>
    <mergeCell ref="AA46:AC46"/>
    <mergeCell ref="AD46:AG46"/>
    <mergeCell ref="AH46:AJ46"/>
    <mergeCell ref="AK46:AK47"/>
    <mergeCell ref="B5:R5"/>
    <mergeCell ref="U107:AK107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2023-09-11T09:26:59Z</dcterms:modified>
</cp:coreProperties>
</file>