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октябрь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3" l="1"/>
  <c r="X115" i="3" l="1"/>
  <c r="W115" i="3"/>
  <c r="C10" i="3"/>
  <c r="X9" i="3"/>
  <c r="W9" i="3"/>
  <c r="E9" i="3"/>
  <c r="D9" i="3"/>
  <c r="Y9" i="3" l="1"/>
  <c r="Y115" i="3"/>
  <c r="Y116" i="3" s="1"/>
  <c r="F9" i="3"/>
  <c r="V90" i="3" l="1"/>
  <c r="E90" i="3"/>
  <c r="D90" i="3"/>
  <c r="F90" i="3" l="1"/>
  <c r="W90" i="3"/>
  <c r="X90" i="3"/>
  <c r="Y90" i="3" l="1"/>
  <c r="W119" i="3"/>
  <c r="X119" i="3"/>
  <c r="W120" i="3"/>
  <c r="X120" i="3"/>
  <c r="W121" i="3"/>
  <c r="X121" i="3"/>
  <c r="W122" i="3"/>
  <c r="X122" i="3"/>
  <c r="W123" i="3"/>
  <c r="X123" i="3"/>
  <c r="W124" i="3"/>
  <c r="X124" i="3"/>
  <c r="X118" i="3"/>
  <c r="W118" i="3"/>
  <c r="Y118" i="3" s="1"/>
  <c r="X103" i="3"/>
  <c r="W103" i="3"/>
  <c r="X102" i="3"/>
  <c r="W102" i="3"/>
  <c r="Y102" i="3" s="1"/>
  <c r="X93" i="3"/>
  <c r="W93" i="3"/>
  <c r="X81" i="3"/>
  <c r="W81" i="3"/>
  <c r="Y81" i="3" s="1"/>
  <c r="X80" i="3"/>
  <c r="W80" i="3"/>
  <c r="X69" i="3"/>
  <c r="W69" i="3"/>
  <c r="Y69" i="3" s="1"/>
  <c r="X60" i="3"/>
  <c r="W60" i="3"/>
  <c r="X59" i="3"/>
  <c r="W59" i="3"/>
  <c r="Y59" i="3" s="1"/>
  <c r="X39" i="3"/>
  <c r="W39" i="3"/>
  <c r="X38" i="3"/>
  <c r="W38" i="3"/>
  <c r="Y38" i="3" s="1"/>
  <c r="X29" i="3"/>
  <c r="W29" i="3"/>
  <c r="X19" i="3"/>
  <c r="W19" i="3"/>
  <c r="Y19" i="3" s="1"/>
  <c r="X18" i="3"/>
  <c r="W18" i="3"/>
  <c r="Y121" i="3" l="1"/>
  <c r="Y119" i="3"/>
  <c r="Y29" i="3"/>
  <c r="Y39" i="3"/>
  <c r="Y124" i="3"/>
  <c r="Y122" i="3"/>
  <c r="Y80" i="3"/>
  <c r="Y60" i="3"/>
  <c r="Y123" i="3"/>
  <c r="Y120" i="3"/>
  <c r="Y18" i="3"/>
  <c r="Y93" i="3"/>
  <c r="Y103" i="3"/>
  <c r="Y125" i="3" l="1"/>
  <c r="Y126" i="3" s="1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91" i="3"/>
  <c r="E91" i="3"/>
  <c r="D92" i="3"/>
  <c r="E92" i="3"/>
  <c r="D93" i="3"/>
  <c r="E93" i="3"/>
  <c r="D75" i="3"/>
  <c r="E75" i="3"/>
  <c r="D76" i="3"/>
  <c r="E76" i="3"/>
  <c r="D78" i="3"/>
  <c r="E78" i="3"/>
  <c r="D79" i="3"/>
  <c r="E79" i="3"/>
  <c r="D80" i="3"/>
  <c r="E80" i="3"/>
  <c r="D81" i="3"/>
  <c r="E81" i="3"/>
  <c r="D69" i="3"/>
  <c r="E69" i="3"/>
  <c r="F69" i="3" s="1"/>
  <c r="D70" i="3"/>
  <c r="E70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47" i="3"/>
  <c r="E47" i="3"/>
  <c r="D48" i="3"/>
  <c r="E48" i="3"/>
  <c r="D49" i="3"/>
  <c r="E49" i="3"/>
  <c r="D50" i="3"/>
  <c r="E50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27" i="3"/>
  <c r="E27" i="3"/>
  <c r="D28" i="3"/>
  <c r="E28" i="3"/>
  <c r="D29" i="3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D7" i="3"/>
  <c r="E7" i="3"/>
  <c r="D8" i="3"/>
  <c r="E8" i="3"/>
  <c r="E10" i="3"/>
  <c r="D10" i="3"/>
  <c r="F47" i="3" l="1"/>
  <c r="F16" i="3"/>
  <c r="F33" i="3"/>
  <c r="F60" i="3"/>
  <c r="F58" i="3"/>
  <c r="F56" i="3"/>
  <c r="F92" i="3"/>
  <c r="F103" i="3"/>
  <c r="F36" i="3"/>
  <c r="F15" i="3"/>
  <c r="F39" i="3"/>
  <c r="F59" i="3"/>
  <c r="F57" i="3"/>
  <c r="F55" i="3"/>
  <c r="F93" i="3"/>
  <c r="F91" i="3"/>
  <c r="F102" i="3"/>
  <c r="F100" i="3"/>
  <c r="F98" i="3"/>
  <c r="F17" i="3"/>
  <c r="F14" i="3"/>
  <c r="F27" i="3"/>
  <c r="F38" i="3"/>
  <c r="F75" i="3"/>
  <c r="F97" i="3"/>
  <c r="F35" i="3"/>
  <c r="F81" i="3"/>
  <c r="F79" i="3"/>
  <c r="F101" i="3"/>
  <c r="F99" i="3"/>
  <c r="F13" i="3"/>
  <c r="F37" i="3"/>
  <c r="F34" i="3"/>
  <c r="F54" i="3"/>
  <c r="F80" i="3"/>
  <c r="F78" i="3"/>
  <c r="F8" i="3"/>
  <c r="F6" i="3"/>
  <c r="F18" i="3"/>
  <c r="F28" i="3"/>
  <c r="F71" i="3"/>
  <c r="F10" i="3"/>
  <c r="F19" i="3"/>
  <c r="F29" i="3"/>
  <c r="F50" i="3"/>
  <c r="F48" i="3"/>
  <c r="F70" i="3"/>
  <c r="F7" i="3"/>
  <c r="F49" i="3"/>
  <c r="V99" i="3"/>
  <c r="V98" i="3"/>
  <c r="V100" i="3"/>
  <c r="V101" i="3"/>
  <c r="V97" i="3"/>
  <c r="V91" i="3"/>
  <c r="V94" i="3" s="1"/>
  <c r="V92" i="3"/>
  <c r="V76" i="3"/>
  <c r="V78" i="3"/>
  <c r="V79" i="3"/>
  <c r="V75" i="3"/>
  <c r="V70" i="3"/>
  <c r="V71" i="3"/>
  <c r="V56" i="3"/>
  <c r="V55" i="3"/>
  <c r="V57" i="3"/>
  <c r="V58" i="3"/>
  <c r="V54" i="3"/>
  <c r="V48" i="3"/>
  <c r="V49" i="3"/>
  <c r="V50" i="3"/>
  <c r="V47" i="3"/>
  <c r="V35" i="3"/>
  <c r="V34" i="3"/>
  <c r="V36" i="3"/>
  <c r="V37" i="3"/>
  <c r="V33" i="3"/>
  <c r="V27" i="3"/>
  <c r="V28" i="3"/>
  <c r="V15" i="3"/>
  <c r="V14" i="3"/>
  <c r="V16" i="3"/>
  <c r="V17" i="3"/>
  <c r="V13" i="3"/>
  <c r="V7" i="3"/>
  <c r="V8" i="3"/>
  <c r="V6" i="3"/>
  <c r="V126" i="3"/>
  <c r="C104" i="3"/>
  <c r="C94" i="3"/>
  <c r="C82" i="3"/>
  <c r="C72" i="3"/>
  <c r="C61" i="3"/>
  <c r="C51" i="3"/>
  <c r="C40" i="3"/>
  <c r="C30" i="3"/>
  <c r="C20" i="3"/>
  <c r="D61" i="3" l="1"/>
  <c r="E61" i="3"/>
  <c r="F61" i="3" s="1"/>
  <c r="X34" i="3"/>
  <c r="W34" i="3"/>
  <c r="W76" i="3"/>
  <c r="X76" i="3"/>
  <c r="D40" i="3"/>
  <c r="E40" i="3"/>
  <c r="F40" i="3" s="1"/>
  <c r="D72" i="3"/>
  <c r="E72" i="3"/>
  <c r="F72" i="3" s="1"/>
  <c r="X7" i="3"/>
  <c r="W7" i="3"/>
  <c r="X14" i="3"/>
  <c r="W14" i="3"/>
  <c r="X33" i="3"/>
  <c r="W33" i="3"/>
  <c r="W35" i="3"/>
  <c r="X35" i="3"/>
  <c r="X48" i="3"/>
  <c r="W48" i="3"/>
  <c r="X55" i="3"/>
  <c r="W55" i="3"/>
  <c r="X75" i="3"/>
  <c r="W75" i="3"/>
  <c r="X101" i="3"/>
  <c r="W101" i="3"/>
  <c r="D104" i="3"/>
  <c r="E104" i="3"/>
  <c r="X27" i="3"/>
  <c r="W27" i="3"/>
  <c r="X57" i="3"/>
  <c r="W57" i="3"/>
  <c r="X97" i="3"/>
  <c r="W97" i="3"/>
  <c r="W126" i="3"/>
  <c r="X126" i="3"/>
  <c r="W13" i="3"/>
  <c r="X13" i="3"/>
  <c r="W15" i="3"/>
  <c r="X15" i="3"/>
  <c r="W37" i="3"/>
  <c r="X37" i="3"/>
  <c r="X47" i="3"/>
  <c r="W47" i="3"/>
  <c r="W54" i="3"/>
  <c r="X54" i="3"/>
  <c r="W56" i="3"/>
  <c r="X56" i="3"/>
  <c r="W79" i="3"/>
  <c r="X79" i="3"/>
  <c r="X92" i="3"/>
  <c r="W92" i="3"/>
  <c r="W100" i="3"/>
  <c r="X100" i="3"/>
  <c r="D30" i="3"/>
  <c r="E30" i="3"/>
  <c r="X8" i="3"/>
  <c r="W8" i="3"/>
  <c r="X16" i="3"/>
  <c r="W16" i="3"/>
  <c r="W70" i="3"/>
  <c r="X70" i="3"/>
  <c r="X99" i="3"/>
  <c r="W99" i="3"/>
  <c r="V30" i="3"/>
  <c r="E82" i="3"/>
  <c r="D82" i="3"/>
  <c r="D20" i="3"/>
  <c r="E20" i="3"/>
  <c r="V10" i="3"/>
  <c r="X6" i="3"/>
  <c r="W6" i="3"/>
  <c r="W17" i="3"/>
  <c r="X17" i="3"/>
  <c r="W28" i="3"/>
  <c r="X28" i="3"/>
  <c r="X36" i="3"/>
  <c r="W36" i="3"/>
  <c r="W58" i="3"/>
  <c r="X58" i="3"/>
  <c r="V72" i="3"/>
  <c r="X71" i="3"/>
  <c r="W71" i="3"/>
  <c r="X78" i="3"/>
  <c r="W78" i="3"/>
  <c r="X91" i="3"/>
  <c r="W91" i="3"/>
  <c r="W98" i="3"/>
  <c r="X98" i="3"/>
  <c r="W49" i="3"/>
  <c r="X49" i="3"/>
  <c r="D94" i="3"/>
  <c r="E94" i="3"/>
  <c r="X94" i="3"/>
  <c r="W94" i="3"/>
  <c r="V51" i="3"/>
  <c r="X50" i="3"/>
  <c r="W50" i="3"/>
  <c r="D51" i="3"/>
  <c r="E51" i="3"/>
  <c r="V82" i="3"/>
  <c r="V20" i="3"/>
  <c r="V61" i="3"/>
  <c r="V104" i="3"/>
  <c r="V40" i="3"/>
  <c r="C105" i="3"/>
  <c r="C83" i="3"/>
  <c r="C62" i="3"/>
  <c r="C41" i="3"/>
  <c r="V83" i="3"/>
  <c r="C21" i="3"/>
  <c r="F20" i="3" l="1"/>
  <c r="F82" i="3"/>
  <c r="Y37" i="3"/>
  <c r="Y33" i="3"/>
  <c r="Y17" i="3"/>
  <c r="Y36" i="3"/>
  <c r="Y47" i="3"/>
  <c r="Y28" i="3"/>
  <c r="Y91" i="3"/>
  <c r="Y71" i="3"/>
  <c r="Y57" i="3"/>
  <c r="Y35" i="3"/>
  <c r="Y14" i="3"/>
  <c r="Y50" i="3"/>
  <c r="Y8" i="3"/>
  <c r="Y79" i="3"/>
  <c r="Y54" i="3"/>
  <c r="Y13" i="3"/>
  <c r="Y58" i="3"/>
  <c r="Y15" i="3"/>
  <c r="Y97" i="3"/>
  <c r="Y101" i="3"/>
  <c r="Y7" i="3"/>
  <c r="Y34" i="3"/>
  <c r="V41" i="3"/>
  <c r="X40" i="3"/>
  <c r="W40" i="3"/>
  <c r="Y40" i="3" s="1"/>
  <c r="X104" i="3"/>
  <c r="W104" i="3"/>
  <c r="Y98" i="3"/>
  <c r="Y78" i="3"/>
  <c r="Y6" i="3"/>
  <c r="Y70" i="3"/>
  <c r="F30" i="3"/>
  <c r="Y92" i="3"/>
  <c r="Y56" i="3"/>
  <c r="Y75" i="3"/>
  <c r="Y48" i="3"/>
  <c r="V105" i="3"/>
  <c r="X105" i="3" s="1"/>
  <c r="E41" i="3"/>
  <c r="D41" i="3"/>
  <c r="E83" i="3"/>
  <c r="D83" i="3"/>
  <c r="W72" i="3"/>
  <c r="X72" i="3"/>
  <c r="V21" i="3"/>
  <c r="X21" i="3" s="1"/>
  <c r="W20" i="3"/>
  <c r="X20" i="3"/>
  <c r="W83" i="3"/>
  <c r="X83" i="3"/>
  <c r="V62" i="3"/>
  <c r="X61" i="3"/>
  <c r="W61" i="3"/>
  <c r="X82" i="3"/>
  <c r="W82" i="3"/>
  <c r="X10" i="3"/>
  <c r="W10" i="3"/>
  <c r="Y10" i="3" s="1"/>
  <c r="W30" i="3"/>
  <c r="X30" i="3"/>
  <c r="Y99" i="3"/>
  <c r="Y16" i="3"/>
  <c r="Y100" i="3"/>
  <c r="Y27" i="3"/>
  <c r="F104" i="3"/>
  <c r="Y55" i="3"/>
  <c r="D21" i="3"/>
  <c r="E21" i="3"/>
  <c r="Y49" i="3"/>
  <c r="E105" i="3"/>
  <c r="D105" i="3"/>
  <c r="F94" i="3"/>
  <c r="Y94" i="3"/>
  <c r="D62" i="3"/>
  <c r="E62" i="3"/>
  <c r="F51" i="3"/>
  <c r="X51" i="3"/>
  <c r="W51" i="3"/>
  <c r="AK126" i="3"/>
  <c r="AJ126" i="3"/>
  <c r="AI126" i="3"/>
  <c r="AH126" i="3"/>
  <c r="AG126" i="3"/>
  <c r="AF126" i="3"/>
  <c r="AE126" i="3"/>
  <c r="AD126" i="3"/>
  <c r="AC126" i="3"/>
  <c r="AB126" i="3"/>
  <c r="AA126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1" i="3"/>
  <c r="AJ61" i="3"/>
  <c r="AI61" i="3"/>
  <c r="AH61" i="3"/>
  <c r="AG61" i="3"/>
  <c r="AF61" i="3"/>
  <c r="AE61" i="3"/>
  <c r="AD61" i="3"/>
  <c r="AC61" i="3"/>
  <c r="AB61" i="3"/>
  <c r="AA61" i="3"/>
  <c r="R61" i="3"/>
  <c r="Q61" i="3"/>
  <c r="P61" i="3"/>
  <c r="O61" i="3"/>
  <c r="N61" i="3"/>
  <c r="M61" i="3"/>
  <c r="L61" i="3"/>
  <c r="K61" i="3"/>
  <c r="J61" i="3"/>
  <c r="I61" i="3"/>
  <c r="H61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0" i="3"/>
  <c r="AJ40" i="3"/>
  <c r="AI40" i="3"/>
  <c r="AH40" i="3"/>
  <c r="AG40" i="3"/>
  <c r="AF40" i="3"/>
  <c r="AE40" i="3"/>
  <c r="AD40" i="3"/>
  <c r="AC40" i="3"/>
  <c r="AB40" i="3"/>
  <c r="AA40" i="3"/>
  <c r="R40" i="3"/>
  <c r="Q40" i="3"/>
  <c r="P40" i="3"/>
  <c r="O40" i="3"/>
  <c r="N40" i="3"/>
  <c r="M40" i="3"/>
  <c r="L40" i="3"/>
  <c r="K40" i="3"/>
  <c r="J40" i="3"/>
  <c r="I40" i="3"/>
  <c r="H40" i="3"/>
  <c r="AK30" i="3"/>
  <c r="AJ30" i="3"/>
  <c r="AI30" i="3"/>
  <c r="AH30" i="3"/>
  <c r="AG30" i="3"/>
  <c r="AF30" i="3"/>
  <c r="AE30" i="3"/>
  <c r="AD30" i="3"/>
  <c r="AC30" i="3"/>
  <c r="AB30" i="3"/>
  <c r="AA30" i="3"/>
  <c r="R30" i="3"/>
  <c r="Q30" i="3"/>
  <c r="P30" i="3"/>
  <c r="O30" i="3"/>
  <c r="N30" i="3"/>
  <c r="M30" i="3"/>
  <c r="L30" i="3"/>
  <c r="K30" i="3"/>
  <c r="J30" i="3"/>
  <c r="I30" i="3"/>
  <c r="H30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J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I10" i="3"/>
  <c r="H10" i="3"/>
  <c r="W21" i="3" l="1"/>
  <c r="F41" i="3"/>
  <c r="W62" i="3"/>
  <c r="X62" i="3"/>
  <c r="Y20" i="3"/>
  <c r="W105" i="3"/>
  <c r="Y61" i="3"/>
  <c r="Y104" i="3"/>
  <c r="Y105" i="3" s="1"/>
  <c r="Y51" i="3"/>
  <c r="Y21" i="3"/>
  <c r="Y30" i="3"/>
  <c r="Y82" i="3"/>
  <c r="Y72" i="3"/>
  <c r="W41" i="3"/>
  <c r="X41" i="3"/>
  <c r="Y83" i="3"/>
  <c r="F83" i="3"/>
  <c r="F21" i="3"/>
  <c r="F62" i="3"/>
  <c r="K41" i="3"/>
  <c r="O41" i="3"/>
  <c r="AA41" i="3"/>
  <c r="AE41" i="3"/>
  <c r="AI41" i="3"/>
  <c r="K83" i="3"/>
  <c r="O83" i="3"/>
  <c r="AA83" i="3"/>
  <c r="AE83" i="3"/>
  <c r="AI83" i="3"/>
  <c r="K105" i="3"/>
  <c r="O105" i="3"/>
  <c r="AA105" i="3"/>
  <c r="AE105" i="3"/>
  <c r="AI105" i="3"/>
  <c r="J21" i="3"/>
  <c r="N21" i="3"/>
  <c r="R21" i="3"/>
  <c r="AD21" i="3"/>
  <c r="AH21" i="3"/>
  <c r="J41" i="3"/>
  <c r="N41" i="3"/>
  <c r="R41" i="3"/>
  <c r="AD41" i="3"/>
  <c r="AH41" i="3"/>
  <c r="J62" i="3"/>
  <c r="N62" i="3"/>
  <c r="R62" i="3"/>
  <c r="AD62" i="3"/>
  <c r="AH62" i="3"/>
  <c r="J83" i="3"/>
  <c r="N83" i="3"/>
  <c r="R83" i="3"/>
  <c r="AD83" i="3"/>
  <c r="AH83" i="3"/>
  <c r="J105" i="3"/>
  <c r="N105" i="3"/>
  <c r="R105" i="3"/>
  <c r="AD105" i="3"/>
  <c r="AH105" i="3"/>
  <c r="O21" i="3"/>
  <c r="I21" i="3"/>
  <c r="M21" i="3"/>
  <c r="Q21" i="3"/>
  <c r="AC21" i="3"/>
  <c r="AG21" i="3"/>
  <c r="AK21" i="3"/>
  <c r="I41" i="3"/>
  <c r="M41" i="3"/>
  <c r="Q41" i="3"/>
  <c r="AC41" i="3"/>
  <c r="AG41" i="3"/>
  <c r="AK41" i="3"/>
  <c r="I62" i="3"/>
  <c r="M62" i="3"/>
  <c r="Q62" i="3"/>
  <c r="AC62" i="3"/>
  <c r="AG62" i="3"/>
  <c r="AK62" i="3"/>
  <c r="I105" i="3"/>
  <c r="M105" i="3"/>
  <c r="Q105" i="3"/>
  <c r="AC105" i="3"/>
  <c r="AG105" i="3"/>
  <c r="AK105" i="3"/>
  <c r="I83" i="3"/>
  <c r="M83" i="3"/>
  <c r="Q83" i="3"/>
  <c r="AC83" i="3"/>
  <c r="AG83" i="3"/>
  <c r="AK83" i="3"/>
  <c r="K62" i="3"/>
  <c r="O62" i="3"/>
  <c r="AA62" i="3"/>
  <c r="AE62" i="3"/>
  <c r="AI62" i="3"/>
  <c r="K21" i="3"/>
  <c r="AA21" i="3"/>
  <c r="AE21" i="3"/>
  <c r="AI21" i="3"/>
  <c r="H21" i="3"/>
  <c r="L21" i="3"/>
  <c r="P21" i="3"/>
  <c r="AB21" i="3"/>
  <c r="AF21" i="3"/>
  <c r="AJ21" i="3"/>
  <c r="H41" i="3"/>
  <c r="L41" i="3"/>
  <c r="P41" i="3"/>
  <c r="AB41" i="3"/>
  <c r="AF41" i="3"/>
  <c r="AJ41" i="3"/>
  <c r="H62" i="3"/>
  <c r="L62" i="3"/>
  <c r="P62" i="3"/>
  <c r="AB62" i="3"/>
  <c r="AF62" i="3"/>
  <c r="AJ62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Y62" i="3" l="1"/>
  <c r="Y41" i="3"/>
</calcChain>
</file>

<file path=xl/sharedStrings.xml><?xml version="1.0" encoding="utf-8"?>
<sst xmlns="http://schemas.openxmlformats.org/spreadsheetml/2006/main" count="430" uniqueCount="89">
  <si>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</si>
  <si>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</si>
  <si>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</si>
  <si>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</si>
  <si>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</si>
  <si>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</si>
  <si>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</si>
  <si>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</si>
  <si>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</si>
  <si>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</si>
  <si>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</si>
  <si>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</si>
  <si>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</si>
  <si>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</si>
  <si>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</si>
  <si>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</si>
  <si>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</si>
  <si>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</si>
  <si>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</si>
  <si>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</si>
  <si>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</si>
  <si>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</si>
  <si>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</si>
  <si>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</si>
  <si>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</si>
  <si>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</si>
  <si>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</si>
  <si>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</si>
  <si>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</si>
  <si>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</si>
  <si>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</si>
  <si>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</si>
  <si>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</si>
  <si>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</si>
  <si>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</si>
  <si>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</si>
  <si>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</si>
  <si>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</si>
  <si>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</si>
  <si>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</si>
  <si>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</si>
  <si>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</si>
  <si>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</si>
  <si>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</si>
  <si>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</si>
  <si>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</si>
  <si>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</si>
  <si>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</si>
  <si>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</si>
  <si>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</si>
  <si>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</si>
  <si>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</si>
  <si>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</si>
  <si>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</si>
  <si>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</si>
  <si>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</si>
  <si>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</si>
  <si>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</si>
  <si>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</si>
  <si>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</si>
  <si>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</si>
  <si>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</si>
  <si>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</si>
  <si>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</si>
  <si>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</si>
  <si>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</si>
  <si>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</si>
  <si>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</si>
  <si>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</si>
  <si>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</si>
  <si>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</si>
  <si>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</si>
  <si>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</si>
  <si>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</si>
  <si>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</si>
  <si>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</si>
  <si>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</si>
  <si>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</si>
  <si>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</si>
  <si>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>фрукт</t>
  </si>
  <si>
    <t>Булочка</t>
  </si>
  <si>
    <t>ЦЕНА</t>
  </si>
  <si>
    <t>комунальн</t>
  </si>
  <si>
    <t>повара</t>
  </si>
  <si>
    <t>йогурт</t>
  </si>
  <si>
    <t xml:space="preserve">Чай </t>
  </si>
  <si>
    <t>НОУ "Католическая гимназия г. Томска"</t>
  </si>
  <si>
    <t>день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</si>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</sst>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3" xfId="0" applyNumberFormat="1" applyBorder="1"/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2" fontId="2" fillId="0" borderId="19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2" fontId="13" fillId="2" borderId="7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 wrapText="1"/>
    </xf>
    <xf numFmtId="14" fontId="5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topLeftCell="A115" zoomScaleNormal="100" workbookViewId="0">
      <selection activeCell="AL136" sqref="AL136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1" hidden="1" customWidth="1"/>
    <col min="24" max="24" width="14.625" style="81" hidden="1" customWidth="1"/>
    <col min="25" max="25" width="7.375" style="81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6.25" customHeight="1" x14ac:dyDescent="0.2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2"/>
      <c r="X1" s="82"/>
      <c r="Y1" s="82"/>
      <c r="Z1" s="80"/>
      <c r="AA1" s="80"/>
      <c r="AB1" s="80"/>
      <c r="AC1" s="80" t="s">
        <v>87</v>
      </c>
      <c r="AD1" s="80"/>
      <c r="AE1" s="80"/>
      <c r="AF1" s="80"/>
      <c r="AG1" s="80"/>
      <c r="AH1" s="80"/>
      <c r="AI1" s="80"/>
      <c r="AJ1" s="80"/>
      <c r="AK1" s="118">
        <v>45208</v>
      </c>
    </row>
    <row r="2" spans="1:37" ht="23.25" thickBot="1" x14ac:dyDescent="0.35">
      <c r="A2" s="61"/>
      <c r="B2" s="149" t="s">
        <v>61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42"/>
      <c r="T2" s="42"/>
      <c r="U2" s="122" t="s">
        <v>63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4"/>
    </row>
    <row r="3" spans="1:37" ht="24" customHeight="1" x14ac:dyDescent="0.25">
      <c r="A3" s="143" t="s">
        <v>0</v>
      </c>
      <c r="B3" s="143" t="s">
        <v>1</v>
      </c>
      <c r="C3" s="76"/>
      <c r="D3" s="33"/>
      <c r="E3" s="33"/>
      <c r="F3" s="76"/>
      <c r="G3" s="143" t="s">
        <v>2</v>
      </c>
      <c r="H3" s="143" t="s">
        <v>3</v>
      </c>
      <c r="I3" s="143"/>
      <c r="J3" s="143"/>
      <c r="K3" s="143" t="s">
        <v>4</v>
      </c>
      <c r="L3" s="143"/>
      <c r="M3" s="143"/>
      <c r="N3" s="143"/>
      <c r="O3" s="143" t="s">
        <v>5</v>
      </c>
      <c r="P3" s="143"/>
      <c r="Q3" s="143"/>
      <c r="R3" s="143" t="s">
        <v>6</v>
      </c>
      <c r="T3" s="143" t="s">
        <v>0</v>
      </c>
      <c r="U3" s="143" t="s">
        <v>1</v>
      </c>
      <c r="V3" s="76"/>
      <c r="W3" s="87"/>
      <c r="X3" s="87"/>
      <c r="Y3" s="107"/>
      <c r="Z3" s="143" t="s">
        <v>2</v>
      </c>
      <c r="AA3" s="143" t="s">
        <v>3</v>
      </c>
      <c r="AB3" s="143"/>
      <c r="AC3" s="143"/>
      <c r="AD3" s="143" t="s">
        <v>4</v>
      </c>
      <c r="AE3" s="143"/>
      <c r="AF3" s="143"/>
      <c r="AG3" s="143"/>
      <c r="AH3" s="143" t="s">
        <v>5</v>
      </c>
      <c r="AI3" s="143"/>
      <c r="AJ3" s="143"/>
      <c r="AK3" s="143" t="s">
        <v>6</v>
      </c>
    </row>
    <row r="4" spans="1:37" ht="26.25" thickBot="1" x14ac:dyDescent="0.3">
      <c r="A4" s="143"/>
      <c r="B4" s="143"/>
      <c r="C4" s="77" t="s">
        <v>81</v>
      </c>
      <c r="D4" s="85" t="s">
        <v>82</v>
      </c>
      <c r="E4" s="85" t="s">
        <v>83</v>
      </c>
      <c r="F4" s="77" t="s">
        <v>81</v>
      </c>
      <c r="G4" s="143"/>
      <c r="H4" s="30" t="s">
        <v>7</v>
      </c>
      <c r="I4" s="30" t="s">
        <v>8</v>
      </c>
      <c r="J4" s="18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143"/>
      <c r="T4" s="143"/>
      <c r="U4" s="143"/>
      <c r="V4" s="77" t="s">
        <v>81</v>
      </c>
      <c r="W4" s="85" t="s">
        <v>82</v>
      </c>
      <c r="X4" s="85" t="s">
        <v>83</v>
      </c>
      <c r="Y4" s="77" t="s">
        <v>81</v>
      </c>
      <c r="Z4" s="143"/>
      <c r="AA4" s="30" t="s">
        <v>7</v>
      </c>
      <c r="AB4" s="30" t="s">
        <v>8</v>
      </c>
      <c r="AC4" s="18" t="s">
        <v>9</v>
      </c>
      <c r="AD4" s="30" t="s">
        <v>10</v>
      </c>
      <c r="AE4" s="30" t="s">
        <v>11</v>
      </c>
      <c r="AF4" s="30" t="s">
        <v>12</v>
      </c>
      <c r="AG4" s="30" t="s">
        <v>13</v>
      </c>
      <c r="AH4" s="30" t="s">
        <v>14</v>
      </c>
      <c r="AI4" s="30" t="s">
        <v>15</v>
      </c>
      <c r="AJ4" s="30" t="s">
        <v>16</v>
      </c>
      <c r="AK4" s="143"/>
    </row>
    <row r="5" spans="1:37" x14ac:dyDescent="0.25">
      <c r="A5" s="6"/>
      <c r="B5" s="144" t="s">
        <v>17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T5" s="17"/>
      <c r="U5" s="144" t="s">
        <v>17</v>
      </c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</row>
    <row r="6" spans="1:37" ht="31.5" x14ac:dyDescent="0.25">
      <c r="A6" s="14">
        <v>3</v>
      </c>
      <c r="B6" s="49" t="s">
        <v>41</v>
      </c>
      <c r="C6" s="49">
        <v>28.1</v>
      </c>
      <c r="D6" s="86">
        <f t="shared" ref="D6:D9" si="0">C6*3%</f>
        <v>0.84299999999999997</v>
      </c>
      <c r="E6" s="79">
        <f t="shared" ref="E6:E9" si="1">C6*10%</f>
        <v>2.8100000000000005</v>
      </c>
      <c r="F6" s="86">
        <f t="shared" ref="F6:F9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9" t="s">
        <v>41</v>
      </c>
      <c r="V6" s="49">
        <f>C6</f>
        <v>28.1</v>
      </c>
      <c r="W6" s="86">
        <f t="shared" ref="W6:W9" si="3">V6*3%</f>
        <v>0.84299999999999997</v>
      </c>
      <c r="X6" s="86">
        <f t="shared" ref="X6:X9" si="4">V6*10%</f>
        <v>2.8100000000000005</v>
      </c>
      <c r="Y6" s="86">
        <f t="shared" ref="Y6:Y9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6">
        <f t="shared" si="0"/>
        <v>0.65849999999999997</v>
      </c>
      <c r="E7" s="79">
        <f t="shared" si="1"/>
        <v>2.1949999999999998</v>
      </c>
      <c r="F7" s="86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9">
        <f>(C7/150)*200</f>
        <v>29.266666666666662</v>
      </c>
      <c r="W7" s="86">
        <f t="shared" si="3"/>
        <v>0.87799999999999978</v>
      </c>
      <c r="X7" s="86">
        <f t="shared" si="4"/>
        <v>2.9266666666666663</v>
      </c>
      <c r="Y7" s="86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6">
        <f t="shared" si="0"/>
        <v>7.1099999999999997E-2</v>
      </c>
      <c r="E8" s="79">
        <f t="shared" si="1"/>
        <v>0.23700000000000002</v>
      </c>
      <c r="F8" s="86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9">
        <f t="shared" ref="V8" si="6">C8</f>
        <v>2.37</v>
      </c>
      <c r="W8" s="86">
        <f t="shared" si="3"/>
        <v>7.1099999999999997E-2</v>
      </c>
      <c r="X8" s="86">
        <f t="shared" si="4"/>
        <v>0.23700000000000002</v>
      </c>
      <c r="Y8" s="86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x14ac:dyDescent="0.25">
      <c r="A9" s="6"/>
      <c r="B9" s="4" t="s">
        <v>79</v>
      </c>
      <c r="C9" s="4">
        <v>25</v>
      </c>
      <c r="D9" s="86">
        <f t="shared" si="0"/>
        <v>0.75</v>
      </c>
      <c r="E9" s="79">
        <f t="shared" si="1"/>
        <v>2.5</v>
      </c>
      <c r="F9" s="86">
        <f t="shared" si="2"/>
        <v>28.25</v>
      </c>
      <c r="G9" s="8">
        <v>130</v>
      </c>
      <c r="H9" s="5">
        <v>1.5</v>
      </c>
      <c r="I9" s="5">
        <v>0.5</v>
      </c>
      <c r="J9" s="5">
        <v>21</v>
      </c>
      <c r="K9" s="8">
        <v>14.4</v>
      </c>
      <c r="L9" s="8">
        <v>75.599999999999994</v>
      </c>
      <c r="M9" s="8">
        <v>50.4</v>
      </c>
      <c r="N9" s="8">
        <v>1</v>
      </c>
      <c r="O9" s="8">
        <v>36</v>
      </c>
      <c r="P9" s="8">
        <v>7.0000000000000007E-2</v>
      </c>
      <c r="Q9" s="8">
        <v>18</v>
      </c>
      <c r="R9" s="8">
        <v>172.8</v>
      </c>
      <c r="T9" s="6"/>
      <c r="U9" s="4" t="s">
        <v>79</v>
      </c>
      <c r="V9" s="32">
        <v>25</v>
      </c>
      <c r="W9" s="86">
        <f t="shared" si="3"/>
        <v>0.75</v>
      </c>
      <c r="X9" s="86">
        <f t="shared" si="4"/>
        <v>2.5</v>
      </c>
      <c r="Y9" s="86">
        <f t="shared" si="5"/>
        <v>28.25</v>
      </c>
      <c r="Z9" s="8">
        <v>130</v>
      </c>
      <c r="AA9" s="5">
        <v>1.5</v>
      </c>
      <c r="AB9" s="5">
        <v>0.5</v>
      </c>
      <c r="AC9" s="5">
        <v>21</v>
      </c>
      <c r="AD9" s="8">
        <v>14.4</v>
      </c>
      <c r="AE9" s="8">
        <v>75.599999999999994</v>
      </c>
      <c r="AF9" s="8">
        <v>50.4</v>
      </c>
      <c r="AG9" s="8">
        <v>1</v>
      </c>
      <c r="AH9" s="8">
        <v>36</v>
      </c>
      <c r="AI9" s="8">
        <v>7.0000000000000007E-2</v>
      </c>
      <c r="AJ9" s="8">
        <v>18</v>
      </c>
      <c r="AK9" s="8">
        <v>172.8</v>
      </c>
    </row>
    <row r="10" spans="1:37" ht="16.5" x14ac:dyDescent="0.25">
      <c r="A10" s="43"/>
      <c r="B10" s="20" t="s">
        <v>20</v>
      </c>
      <c r="C10" s="20">
        <f>SUM(C6:C9)</f>
        <v>77.419999999999987</v>
      </c>
      <c r="D10" s="86">
        <f>C10*3%</f>
        <v>2.3225999999999996</v>
      </c>
      <c r="E10" s="79">
        <f>C10*10%</f>
        <v>7.7419999999999991</v>
      </c>
      <c r="F10" s="86">
        <f>C10+D10+E10</f>
        <v>87.484599999999986</v>
      </c>
      <c r="G10" s="8"/>
      <c r="H10" s="8">
        <f t="shared" ref="H10:R10" si="7">SUM(H6:H8)</f>
        <v>11.66</v>
      </c>
      <c r="I10" s="8">
        <f t="shared" si="7"/>
        <v>14.899999999999999</v>
      </c>
      <c r="J10" s="8">
        <f t="shared" si="7"/>
        <v>63.22</v>
      </c>
      <c r="K10" s="8">
        <f t="shared" si="7"/>
        <v>234.2</v>
      </c>
      <c r="L10" s="8">
        <f t="shared" si="7"/>
        <v>16.399999999999999</v>
      </c>
      <c r="M10" s="8">
        <f t="shared" si="7"/>
        <v>209.6</v>
      </c>
      <c r="N10" s="8">
        <f t="shared" si="7"/>
        <v>0.74</v>
      </c>
      <c r="O10" s="8">
        <f t="shared" si="7"/>
        <v>108.5</v>
      </c>
      <c r="P10" s="8">
        <f t="shared" si="7"/>
        <v>0.02</v>
      </c>
      <c r="Q10" s="8">
        <f t="shared" si="7"/>
        <v>0</v>
      </c>
      <c r="R10" s="8">
        <f t="shared" si="7"/>
        <v>301.5</v>
      </c>
      <c r="T10" s="6"/>
      <c r="U10" s="20" t="s">
        <v>20</v>
      </c>
      <c r="V10" s="20">
        <f>SUM(V6:V9)</f>
        <v>84.73666666666665</v>
      </c>
      <c r="W10" s="86">
        <f>V10*3%</f>
        <v>2.5420999999999996</v>
      </c>
      <c r="X10" s="86">
        <f>V10*10%</f>
        <v>8.4736666666666647</v>
      </c>
      <c r="Y10" s="86">
        <f>V10+W10+X10</f>
        <v>95.752433333333315</v>
      </c>
      <c r="Z10" s="8"/>
      <c r="AA10" s="8">
        <f t="shared" ref="AA10:AK10" si="8">SUM(AA6:AA8)</f>
        <v>12.32</v>
      </c>
      <c r="AB10" s="8">
        <f t="shared" si="8"/>
        <v>15.52</v>
      </c>
      <c r="AC10" s="8">
        <f t="shared" si="8"/>
        <v>66.25</v>
      </c>
      <c r="AD10" s="8">
        <f t="shared" si="8"/>
        <v>234.2</v>
      </c>
      <c r="AE10" s="8">
        <f t="shared" si="8"/>
        <v>16.399999999999999</v>
      </c>
      <c r="AF10" s="8">
        <f t="shared" si="8"/>
        <v>209.6</v>
      </c>
      <c r="AG10" s="8">
        <f t="shared" si="8"/>
        <v>0.74</v>
      </c>
      <c r="AH10" s="8">
        <f t="shared" si="8"/>
        <v>108.5</v>
      </c>
      <c r="AI10" s="8">
        <f t="shared" si="8"/>
        <v>0.02</v>
      </c>
      <c r="AJ10" s="8">
        <f t="shared" si="8"/>
        <v>0.56999999999999995</v>
      </c>
      <c r="AK10" s="8">
        <f t="shared" si="8"/>
        <v>273</v>
      </c>
    </row>
    <row r="11" spans="1:37" ht="16.5" x14ac:dyDescent="0.25">
      <c r="A11" s="26"/>
      <c r="B11" s="22"/>
      <c r="C11" s="22"/>
      <c r="D11" s="22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T11" s="21"/>
      <c r="U11" s="22"/>
      <c r="V11" s="22"/>
      <c r="W11" s="88"/>
      <c r="X11" s="88"/>
      <c r="Y11" s="88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6.5" x14ac:dyDescent="0.25">
      <c r="A12" s="65"/>
      <c r="B12" s="144" t="s">
        <v>21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T12" s="17"/>
      <c r="U12" s="144" t="s">
        <v>21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</row>
    <row r="13" spans="1:37" ht="30" x14ac:dyDescent="0.25">
      <c r="A13" s="6">
        <v>70.709999999999994</v>
      </c>
      <c r="B13" s="4" t="s">
        <v>72</v>
      </c>
      <c r="C13" s="4">
        <v>20</v>
      </c>
      <c r="D13" s="86">
        <f t="shared" ref="D13:D19" si="9">C13*3%</f>
        <v>0.6</v>
      </c>
      <c r="E13" s="79">
        <f t="shared" ref="E13:E19" si="10">C13*10%</f>
        <v>2</v>
      </c>
      <c r="F13" s="86">
        <f t="shared" ref="F13:F19" si="11">C13+D13+E13</f>
        <v>22.6</v>
      </c>
      <c r="G13" s="5">
        <v>60</v>
      </c>
      <c r="H13" s="5">
        <v>4</v>
      </c>
      <c r="I13" s="5">
        <v>0.4</v>
      </c>
      <c r="J13" s="5">
        <v>6.7</v>
      </c>
      <c r="K13" s="5">
        <v>20</v>
      </c>
      <c r="L13" s="5">
        <v>60</v>
      </c>
      <c r="M13" s="5">
        <v>180</v>
      </c>
      <c r="N13" s="5">
        <v>0</v>
      </c>
      <c r="O13" s="5">
        <v>0</v>
      </c>
      <c r="P13" s="5">
        <v>0.02</v>
      </c>
      <c r="Q13" s="5">
        <v>0</v>
      </c>
      <c r="R13" s="5">
        <v>40.380000000000003</v>
      </c>
      <c r="T13" s="14">
        <v>70.709999999999994</v>
      </c>
      <c r="U13" s="4" t="s">
        <v>72</v>
      </c>
      <c r="V13" s="4">
        <f>C13</f>
        <v>20</v>
      </c>
      <c r="W13" s="86">
        <f t="shared" ref="W13:W19" si="12">V13*3%</f>
        <v>0.6</v>
      </c>
      <c r="X13" s="86">
        <f t="shared" ref="X13:X19" si="13">V13*10%</f>
        <v>2</v>
      </c>
      <c r="Y13" s="86">
        <f t="shared" ref="Y13:Y19" si="14">V13+W13+X13</f>
        <v>22.6</v>
      </c>
      <c r="Z13" s="5">
        <v>60</v>
      </c>
      <c r="AA13" s="5">
        <v>4</v>
      </c>
      <c r="AB13" s="5">
        <v>0.4</v>
      </c>
      <c r="AC13" s="5">
        <v>6.7</v>
      </c>
      <c r="AD13" s="5">
        <v>20</v>
      </c>
      <c r="AE13" s="5">
        <v>60</v>
      </c>
      <c r="AF13" s="5">
        <v>180</v>
      </c>
      <c r="AG13" s="5">
        <v>0</v>
      </c>
      <c r="AH13" s="5">
        <v>0</v>
      </c>
      <c r="AI13" s="5">
        <v>0.02</v>
      </c>
      <c r="AJ13" s="5">
        <v>0</v>
      </c>
      <c r="AK13" s="5">
        <v>40.380000000000003</v>
      </c>
    </row>
    <row r="14" spans="1:37" ht="38.25" x14ac:dyDescent="0.25">
      <c r="A14" s="53">
        <v>197</v>
      </c>
      <c r="B14" s="24" t="s">
        <v>43</v>
      </c>
      <c r="C14" s="24">
        <v>14.32</v>
      </c>
      <c r="D14" s="86">
        <f t="shared" si="9"/>
        <v>0.42959999999999998</v>
      </c>
      <c r="E14" s="79">
        <f t="shared" si="10"/>
        <v>1.4320000000000002</v>
      </c>
      <c r="F14" s="86">
        <f t="shared" si="11"/>
        <v>16.1816</v>
      </c>
      <c r="G14" s="8">
        <v>200</v>
      </c>
      <c r="H14" s="8">
        <v>1.68</v>
      </c>
      <c r="I14" s="8">
        <v>4.09</v>
      </c>
      <c r="J14" s="8">
        <v>13.27</v>
      </c>
      <c r="K14" s="8">
        <v>21.16</v>
      </c>
      <c r="L14" s="8">
        <v>20.72</v>
      </c>
      <c r="M14" s="8">
        <v>57.56</v>
      </c>
      <c r="N14" s="8">
        <v>0.78</v>
      </c>
      <c r="O14" s="8">
        <v>0</v>
      </c>
      <c r="P14" s="8">
        <v>0.08</v>
      </c>
      <c r="Q14" s="8">
        <v>6.03</v>
      </c>
      <c r="R14" s="8">
        <v>96.6</v>
      </c>
      <c r="T14" s="6">
        <v>197</v>
      </c>
      <c r="U14" s="24" t="s">
        <v>43</v>
      </c>
      <c r="V14" s="4">
        <f>(C14/200)*250</f>
        <v>17.899999999999999</v>
      </c>
      <c r="W14" s="86">
        <f t="shared" si="12"/>
        <v>0.53699999999999992</v>
      </c>
      <c r="X14" s="86">
        <f t="shared" si="13"/>
        <v>1.79</v>
      </c>
      <c r="Y14" s="86">
        <f t="shared" si="14"/>
        <v>20.226999999999997</v>
      </c>
      <c r="Z14" s="8">
        <v>250</v>
      </c>
      <c r="AA14" s="8">
        <v>1.68</v>
      </c>
      <c r="AB14" s="8">
        <v>4.09</v>
      </c>
      <c r="AC14" s="8">
        <v>13.27</v>
      </c>
      <c r="AD14" s="8">
        <v>21.16</v>
      </c>
      <c r="AE14" s="8">
        <v>20.72</v>
      </c>
      <c r="AF14" s="8">
        <v>57.56</v>
      </c>
      <c r="AG14" s="8">
        <v>0.78</v>
      </c>
      <c r="AH14" s="8">
        <v>0</v>
      </c>
      <c r="AI14" s="8">
        <v>0.08</v>
      </c>
      <c r="AJ14" s="8">
        <v>6.03</v>
      </c>
      <c r="AK14" s="8">
        <v>96.6</v>
      </c>
    </row>
    <row r="15" spans="1:37" ht="45" x14ac:dyDescent="0.25">
      <c r="A15" s="53">
        <v>309</v>
      </c>
      <c r="B15" s="7" t="s">
        <v>44</v>
      </c>
      <c r="C15" s="7">
        <v>6.85</v>
      </c>
      <c r="D15" s="86">
        <f t="shared" si="9"/>
        <v>0.20549999999999999</v>
      </c>
      <c r="E15" s="79">
        <f t="shared" si="10"/>
        <v>0.68500000000000005</v>
      </c>
      <c r="F15" s="86">
        <f t="shared" si="11"/>
        <v>7.740499999999999</v>
      </c>
      <c r="G15" s="8" t="s">
        <v>45</v>
      </c>
      <c r="H15" s="5">
        <v>5.52</v>
      </c>
      <c r="I15" s="5">
        <v>4.5199999999999996</v>
      </c>
      <c r="J15" s="5">
        <v>26.45</v>
      </c>
      <c r="K15" s="5">
        <v>4.8600000000000003</v>
      </c>
      <c r="L15" s="5">
        <v>21.12</v>
      </c>
      <c r="M15" s="5">
        <v>37.17</v>
      </c>
      <c r="N15" s="5">
        <v>1.1100000000000001</v>
      </c>
      <c r="O15" s="5">
        <v>21</v>
      </c>
      <c r="P15" s="5">
        <v>0.06</v>
      </c>
      <c r="Q15" s="5">
        <v>0</v>
      </c>
      <c r="R15" s="5">
        <v>168.45</v>
      </c>
      <c r="T15" s="6">
        <v>309</v>
      </c>
      <c r="U15" s="7" t="s">
        <v>44</v>
      </c>
      <c r="V15" s="4">
        <f>(C15/150)*180</f>
        <v>8.2199999999999989</v>
      </c>
      <c r="W15" s="86">
        <f t="shared" si="12"/>
        <v>0.24659999999999996</v>
      </c>
      <c r="X15" s="86">
        <f t="shared" si="13"/>
        <v>0.82199999999999995</v>
      </c>
      <c r="Y15" s="86">
        <f t="shared" si="14"/>
        <v>9.2885999999999989</v>
      </c>
      <c r="Z15" s="8">
        <v>180</v>
      </c>
      <c r="AA15" s="5">
        <v>5.52</v>
      </c>
      <c r="AB15" s="5">
        <v>4.5199999999999996</v>
      </c>
      <c r="AC15" s="5">
        <v>26.45</v>
      </c>
      <c r="AD15" s="5">
        <v>4.8600000000000003</v>
      </c>
      <c r="AE15" s="5">
        <v>21.12</v>
      </c>
      <c r="AF15" s="5">
        <v>37.17</v>
      </c>
      <c r="AG15" s="5">
        <v>1.1100000000000001</v>
      </c>
      <c r="AH15" s="5">
        <v>21</v>
      </c>
      <c r="AI15" s="5">
        <v>0.06</v>
      </c>
      <c r="AJ15" s="5">
        <v>0</v>
      </c>
      <c r="AK15" s="5">
        <v>168.45</v>
      </c>
    </row>
    <row r="16" spans="1:37" x14ac:dyDescent="0.25">
      <c r="A16" s="53">
        <v>608</v>
      </c>
      <c r="B16" s="4" t="s">
        <v>77</v>
      </c>
      <c r="C16" s="4">
        <v>19.2</v>
      </c>
      <c r="D16" s="86">
        <f t="shared" si="9"/>
        <v>0.57599999999999996</v>
      </c>
      <c r="E16" s="79">
        <f t="shared" si="10"/>
        <v>1.92</v>
      </c>
      <c r="F16" s="86">
        <f t="shared" si="11"/>
        <v>21.695999999999998</v>
      </c>
      <c r="G16" s="5">
        <v>100</v>
      </c>
      <c r="H16" s="5">
        <v>15.55</v>
      </c>
      <c r="I16" s="5">
        <v>11.55</v>
      </c>
      <c r="J16" s="5">
        <v>15.7</v>
      </c>
      <c r="K16" s="5">
        <v>43.75</v>
      </c>
      <c r="L16" s="5">
        <v>32.130000000000003</v>
      </c>
      <c r="M16" s="5">
        <v>116.38</v>
      </c>
      <c r="N16" s="5">
        <v>1.5</v>
      </c>
      <c r="O16" s="5">
        <v>28.75</v>
      </c>
      <c r="P16" s="5">
        <v>0.1</v>
      </c>
      <c r="Q16" s="5">
        <v>0.15</v>
      </c>
      <c r="R16" s="5">
        <v>228.75</v>
      </c>
      <c r="T16" s="3">
        <v>608</v>
      </c>
      <c r="U16" s="4" t="s">
        <v>77</v>
      </c>
      <c r="V16" s="4">
        <f t="shared" ref="V16:V17" si="15">C16</f>
        <v>19.2</v>
      </c>
      <c r="W16" s="86">
        <f t="shared" si="12"/>
        <v>0.57599999999999996</v>
      </c>
      <c r="X16" s="86">
        <f t="shared" si="13"/>
        <v>1.92</v>
      </c>
      <c r="Y16" s="86">
        <f t="shared" si="14"/>
        <v>21.695999999999998</v>
      </c>
      <c r="Z16" s="5">
        <v>100</v>
      </c>
      <c r="AA16" s="5">
        <v>17.23</v>
      </c>
      <c r="AB16" s="5">
        <v>14.56</v>
      </c>
      <c r="AC16" s="5">
        <v>18.2</v>
      </c>
      <c r="AD16" s="5">
        <v>43.75</v>
      </c>
      <c r="AE16" s="5">
        <v>32.130000000000003</v>
      </c>
      <c r="AF16" s="5">
        <v>116.38</v>
      </c>
      <c r="AG16" s="5">
        <v>1.5</v>
      </c>
      <c r="AH16" s="5">
        <v>28.75</v>
      </c>
      <c r="AI16" s="5">
        <v>0.1</v>
      </c>
      <c r="AJ16" s="5">
        <v>0.15</v>
      </c>
      <c r="AK16" s="5">
        <v>248.34</v>
      </c>
    </row>
    <row r="17" spans="1:37" x14ac:dyDescent="0.25">
      <c r="A17" s="17"/>
      <c r="B17" s="7" t="s">
        <v>46</v>
      </c>
      <c r="C17" s="7">
        <v>10.19</v>
      </c>
      <c r="D17" s="86">
        <f t="shared" si="9"/>
        <v>0.30569999999999997</v>
      </c>
      <c r="E17" s="79">
        <f t="shared" si="10"/>
        <v>1.0189999999999999</v>
      </c>
      <c r="F17" s="86">
        <f t="shared" si="11"/>
        <v>11.514699999999999</v>
      </c>
      <c r="G17" s="8">
        <v>200</v>
      </c>
      <c r="H17" s="5">
        <v>0.6</v>
      </c>
      <c r="I17" s="5">
        <v>0.2</v>
      </c>
      <c r="J17" s="5">
        <v>22.6</v>
      </c>
      <c r="K17" s="8">
        <v>40</v>
      </c>
      <c r="L17" s="8">
        <v>18</v>
      </c>
      <c r="M17" s="8">
        <v>0.8</v>
      </c>
      <c r="N17" s="8">
        <v>24</v>
      </c>
      <c r="O17" s="8">
        <v>0</v>
      </c>
      <c r="P17" s="8">
        <v>0.04</v>
      </c>
      <c r="Q17" s="8">
        <v>16.899999999999999</v>
      </c>
      <c r="R17" s="8">
        <v>140</v>
      </c>
      <c r="T17" s="6"/>
      <c r="U17" s="7" t="s">
        <v>46</v>
      </c>
      <c r="V17" s="4">
        <f t="shared" si="15"/>
        <v>10.19</v>
      </c>
      <c r="W17" s="86">
        <f t="shared" si="12"/>
        <v>0.30569999999999997</v>
      </c>
      <c r="X17" s="86">
        <f t="shared" si="13"/>
        <v>1.0189999999999999</v>
      </c>
      <c r="Y17" s="86">
        <f t="shared" si="14"/>
        <v>11.514699999999999</v>
      </c>
      <c r="Z17" s="8">
        <v>200</v>
      </c>
      <c r="AA17" s="5">
        <v>0.6</v>
      </c>
      <c r="AB17" s="5">
        <v>0.2</v>
      </c>
      <c r="AC17" s="5">
        <v>22.6</v>
      </c>
      <c r="AD17" s="8">
        <v>40</v>
      </c>
      <c r="AE17" s="8">
        <v>18</v>
      </c>
      <c r="AF17" s="8">
        <v>0.8</v>
      </c>
      <c r="AG17" s="8">
        <v>24</v>
      </c>
      <c r="AH17" s="8">
        <v>0</v>
      </c>
      <c r="AI17" s="8">
        <v>0.04</v>
      </c>
      <c r="AJ17" s="8">
        <v>16.899999999999999</v>
      </c>
      <c r="AK17" s="8">
        <v>140</v>
      </c>
    </row>
    <row r="18" spans="1:37" x14ac:dyDescent="0.25">
      <c r="A18" s="125"/>
      <c r="B18" s="32" t="s">
        <v>27</v>
      </c>
      <c r="C18" s="32">
        <v>1.8</v>
      </c>
      <c r="D18" s="86">
        <f t="shared" si="9"/>
        <v>5.3999999999999999E-2</v>
      </c>
      <c r="E18" s="79">
        <f t="shared" si="10"/>
        <v>0.18000000000000002</v>
      </c>
      <c r="F18" s="86">
        <f t="shared" si="11"/>
        <v>2.0340000000000003</v>
      </c>
      <c r="G18" s="37">
        <v>20</v>
      </c>
      <c r="H18" s="37">
        <v>3.2</v>
      </c>
      <c r="I18" s="37">
        <v>1.36</v>
      </c>
      <c r="J18" s="37">
        <v>14.26</v>
      </c>
      <c r="K18" s="37">
        <v>125</v>
      </c>
      <c r="L18" s="37">
        <v>36</v>
      </c>
      <c r="M18" s="37">
        <v>129</v>
      </c>
      <c r="N18" s="37">
        <v>3.6</v>
      </c>
      <c r="O18" s="37">
        <v>0</v>
      </c>
      <c r="P18" s="37">
        <v>0.3</v>
      </c>
      <c r="Q18" s="37">
        <v>0.2</v>
      </c>
      <c r="R18" s="37">
        <v>82</v>
      </c>
      <c r="S18" s="31"/>
      <c r="T18" s="37"/>
      <c r="U18" s="32" t="s">
        <v>27</v>
      </c>
      <c r="V18" s="32">
        <v>1.8</v>
      </c>
      <c r="W18" s="86">
        <f t="shared" si="12"/>
        <v>5.3999999999999999E-2</v>
      </c>
      <c r="X18" s="86">
        <f t="shared" si="13"/>
        <v>0.18000000000000002</v>
      </c>
      <c r="Y18" s="86">
        <f t="shared" si="14"/>
        <v>2.0340000000000003</v>
      </c>
      <c r="Z18" s="37">
        <v>20</v>
      </c>
      <c r="AA18" s="37">
        <v>3.2</v>
      </c>
      <c r="AB18" s="37">
        <v>1.36</v>
      </c>
      <c r="AC18" s="37">
        <v>14.26</v>
      </c>
      <c r="AD18" s="37">
        <v>125</v>
      </c>
      <c r="AE18" s="37">
        <v>36</v>
      </c>
      <c r="AF18" s="37">
        <v>129</v>
      </c>
      <c r="AG18" s="37">
        <v>3.6</v>
      </c>
      <c r="AH18" s="37">
        <v>0</v>
      </c>
      <c r="AI18" s="37">
        <v>0.3</v>
      </c>
      <c r="AJ18" s="37">
        <v>0.2</v>
      </c>
      <c r="AK18" s="37">
        <v>82</v>
      </c>
    </row>
    <row r="19" spans="1:37" ht="35.25" customHeight="1" x14ac:dyDescent="0.25">
      <c r="A19" s="126"/>
      <c r="B19" s="32" t="s">
        <v>70</v>
      </c>
      <c r="C19" s="32">
        <v>1.8</v>
      </c>
      <c r="D19" s="86">
        <f t="shared" si="9"/>
        <v>5.3999999999999999E-2</v>
      </c>
      <c r="E19" s="79">
        <f t="shared" si="10"/>
        <v>0.18000000000000002</v>
      </c>
      <c r="F19" s="86">
        <f t="shared" si="11"/>
        <v>2.0340000000000003</v>
      </c>
      <c r="G19" s="37">
        <v>30</v>
      </c>
      <c r="H19" s="37">
        <v>2.4</v>
      </c>
      <c r="I19" s="37">
        <v>1.6</v>
      </c>
      <c r="J19" s="37">
        <v>12.8</v>
      </c>
      <c r="K19" s="37">
        <v>21.9</v>
      </c>
      <c r="L19" s="37">
        <v>12</v>
      </c>
      <c r="M19" s="37">
        <v>37.5</v>
      </c>
      <c r="N19" s="37">
        <v>0.8</v>
      </c>
      <c r="O19" s="37">
        <v>0</v>
      </c>
      <c r="P19" s="37">
        <v>0.4</v>
      </c>
      <c r="Q19" s="37">
        <v>0.4</v>
      </c>
      <c r="R19" s="37">
        <v>78</v>
      </c>
      <c r="S19" s="31"/>
      <c r="T19" s="37"/>
      <c r="U19" s="32" t="s">
        <v>70</v>
      </c>
      <c r="V19" s="32">
        <v>1.8</v>
      </c>
      <c r="W19" s="86">
        <f t="shared" si="12"/>
        <v>5.3999999999999999E-2</v>
      </c>
      <c r="X19" s="86">
        <f t="shared" si="13"/>
        <v>0.18000000000000002</v>
      </c>
      <c r="Y19" s="86">
        <f t="shared" si="14"/>
        <v>2.0340000000000003</v>
      </c>
      <c r="Z19" s="37">
        <v>30</v>
      </c>
      <c r="AA19" s="37">
        <v>2.4</v>
      </c>
      <c r="AB19" s="37">
        <v>1.6</v>
      </c>
      <c r="AC19" s="37">
        <v>12.8</v>
      </c>
      <c r="AD19" s="37">
        <v>21.9</v>
      </c>
      <c r="AE19" s="37">
        <v>12</v>
      </c>
      <c r="AF19" s="37">
        <v>37.5</v>
      </c>
      <c r="AG19" s="37">
        <v>0.8</v>
      </c>
      <c r="AH19" s="37">
        <v>0</v>
      </c>
      <c r="AI19" s="37">
        <v>0.4</v>
      </c>
      <c r="AJ19" s="37">
        <v>0.4</v>
      </c>
      <c r="AK19" s="37">
        <v>78</v>
      </c>
    </row>
    <row r="20" spans="1:37" x14ac:dyDescent="0.25">
      <c r="A20" s="3"/>
      <c r="B20" s="23" t="s">
        <v>20</v>
      </c>
      <c r="C20" s="23">
        <f>SUM(C13:C19)</f>
        <v>74.16</v>
      </c>
      <c r="D20" s="86">
        <f>C20*3%</f>
        <v>2.2247999999999997</v>
      </c>
      <c r="E20" s="79">
        <f>C20*10%</f>
        <v>7.4160000000000004</v>
      </c>
      <c r="F20" s="86">
        <f>C20+D20+E20</f>
        <v>83.800799999999995</v>
      </c>
      <c r="G20" s="8"/>
      <c r="H20" s="8">
        <f t="shared" ref="H20:N20" si="16">SUM(H13:H19)</f>
        <v>32.950000000000003</v>
      </c>
      <c r="I20" s="8">
        <f t="shared" si="16"/>
        <v>23.720000000000002</v>
      </c>
      <c r="J20" s="8">
        <f t="shared" si="16"/>
        <v>111.78</v>
      </c>
      <c r="K20" s="8">
        <f t="shared" si="16"/>
        <v>276.66999999999996</v>
      </c>
      <c r="L20" s="8">
        <f t="shared" si="16"/>
        <v>199.97</v>
      </c>
      <c r="M20" s="8">
        <f t="shared" si="16"/>
        <v>558.41000000000008</v>
      </c>
      <c r="N20" s="8">
        <f t="shared" si="16"/>
        <v>31.790000000000003</v>
      </c>
      <c r="O20" s="8">
        <f>SUM(O13:O17)</f>
        <v>49.75</v>
      </c>
      <c r="P20" s="8">
        <f>SUM(P13:P19)</f>
        <v>1</v>
      </c>
      <c r="Q20" s="8">
        <f>SUM(Q13:Q19)</f>
        <v>23.679999999999996</v>
      </c>
      <c r="R20" s="8">
        <f>SUM(R13:R19)</f>
        <v>834.18</v>
      </c>
      <c r="T20" s="17"/>
      <c r="U20" s="23" t="s">
        <v>20</v>
      </c>
      <c r="V20" s="23">
        <f>SUM(V13:V19)</f>
        <v>79.109999999999985</v>
      </c>
      <c r="W20" s="86">
        <f>V20*3%</f>
        <v>2.3732999999999995</v>
      </c>
      <c r="X20" s="86">
        <f>V20*10%</f>
        <v>7.9109999999999987</v>
      </c>
      <c r="Y20" s="86">
        <f>V20+W20+X20</f>
        <v>89.394299999999987</v>
      </c>
      <c r="Z20" s="8"/>
      <c r="AA20" s="8">
        <f t="shared" ref="AA20:AG20" si="17">SUM(AA13:AA19)</f>
        <v>34.630000000000003</v>
      </c>
      <c r="AB20" s="8">
        <f t="shared" si="17"/>
        <v>26.73</v>
      </c>
      <c r="AC20" s="8">
        <f t="shared" si="17"/>
        <v>114.28</v>
      </c>
      <c r="AD20" s="8">
        <f t="shared" si="17"/>
        <v>276.66999999999996</v>
      </c>
      <c r="AE20" s="8">
        <f t="shared" si="17"/>
        <v>199.97</v>
      </c>
      <c r="AF20" s="8">
        <f t="shared" si="17"/>
        <v>558.41000000000008</v>
      </c>
      <c r="AG20" s="8">
        <f t="shared" si="17"/>
        <v>31.790000000000003</v>
      </c>
      <c r="AH20" s="8">
        <f>SUM(AH13:AH17)</f>
        <v>49.75</v>
      </c>
      <c r="AI20" s="8">
        <f>SUM(AI13:AI19)</f>
        <v>1</v>
      </c>
      <c r="AJ20" s="8">
        <f>SUM(AJ13:AJ19)</f>
        <v>23.679999999999996</v>
      </c>
      <c r="AK20" s="8">
        <f>SUM(AK13:AK19)</f>
        <v>853.77</v>
      </c>
    </row>
    <row r="21" spans="1:37" s="28" customFormat="1" ht="16.5" customHeight="1" x14ac:dyDescent="0.25">
      <c r="A21" s="6"/>
      <c r="B21" s="23" t="s">
        <v>28</v>
      </c>
      <c r="C21" s="23">
        <f>C10+C20</f>
        <v>151.57999999999998</v>
      </c>
      <c r="D21" s="103">
        <f>C21*3%</f>
        <v>4.5473999999999997</v>
      </c>
      <c r="E21" s="104">
        <f>C21*10%</f>
        <v>15.157999999999999</v>
      </c>
      <c r="F21" s="103">
        <f>C21+D21+E21</f>
        <v>171.28539999999998</v>
      </c>
      <c r="G21" s="17"/>
      <c r="H21" s="105">
        <f t="shared" ref="H21:R21" si="18">H10+H20</f>
        <v>44.61</v>
      </c>
      <c r="I21" s="105">
        <f t="shared" si="18"/>
        <v>38.620000000000005</v>
      </c>
      <c r="J21" s="105">
        <f t="shared" si="18"/>
        <v>175</v>
      </c>
      <c r="K21" s="105">
        <f t="shared" si="18"/>
        <v>510.86999999999995</v>
      </c>
      <c r="L21" s="105">
        <f t="shared" si="18"/>
        <v>216.37</v>
      </c>
      <c r="M21" s="105">
        <f t="shared" si="18"/>
        <v>768.0100000000001</v>
      </c>
      <c r="N21" s="105">
        <f t="shared" si="18"/>
        <v>32.53</v>
      </c>
      <c r="O21" s="105">
        <f t="shared" si="18"/>
        <v>158.25</v>
      </c>
      <c r="P21" s="105">
        <f t="shared" si="18"/>
        <v>1.02</v>
      </c>
      <c r="Q21" s="105">
        <f t="shared" si="18"/>
        <v>23.679999999999996</v>
      </c>
      <c r="R21" s="8">
        <f t="shared" si="18"/>
        <v>1135.6799999999998</v>
      </c>
      <c r="T21" s="17"/>
      <c r="U21" s="23" t="s">
        <v>28</v>
      </c>
      <c r="V21" s="23">
        <f>V10+V20</f>
        <v>163.84666666666664</v>
      </c>
      <c r="W21" s="103">
        <f>V21*3%</f>
        <v>4.9153999999999991</v>
      </c>
      <c r="X21" s="103">
        <f>V21*10%</f>
        <v>16.384666666666664</v>
      </c>
      <c r="Y21" s="103">
        <f>V21+W21+X21</f>
        <v>185.14673333333332</v>
      </c>
      <c r="Z21" s="17"/>
      <c r="AA21" s="105">
        <f t="shared" ref="AA21:AK21" si="19">AA10+AA20</f>
        <v>46.95</v>
      </c>
      <c r="AB21" s="105">
        <f t="shared" si="19"/>
        <v>42.25</v>
      </c>
      <c r="AC21" s="105">
        <f t="shared" si="19"/>
        <v>180.53</v>
      </c>
      <c r="AD21" s="105">
        <f t="shared" si="19"/>
        <v>510.86999999999995</v>
      </c>
      <c r="AE21" s="105">
        <f t="shared" si="19"/>
        <v>216.37</v>
      </c>
      <c r="AF21" s="105">
        <f t="shared" si="19"/>
        <v>768.0100000000001</v>
      </c>
      <c r="AG21" s="105">
        <f t="shared" si="19"/>
        <v>32.53</v>
      </c>
      <c r="AH21" s="105">
        <f t="shared" si="19"/>
        <v>158.25</v>
      </c>
      <c r="AI21" s="105">
        <f t="shared" si="19"/>
        <v>1.02</v>
      </c>
      <c r="AJ21" s="105">
        <f t="shared" si="19"/>
        <v>24.249999999999996</v>
      </c>
      <c r="AK21" s="8">
        <f t="shared" si="19"/>
        <v>1126.77</v>
      </c>
    </row>
    <row r="22" spans="1:37" ht="39.75" customHeight="1" x14ac:dyDescent="0.25">
      <c r="A22" s="80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2"/>
      <c r="X22" s="82"/>
      <c r="Y22" s="82"/>
      <c r="Z22" s="80"/>
      <c r="AA22" s="80"/>
      <c r="AB22" s="80"/>
      <c r="AC22" s="80" t="s">
        <v>87</v>
      </c>
      <c r="AD22" s="80"/>
      <c r="AE22" s="80"/>
      <c r="AF22" s="80"/>
      <c r="AG22" s="80"/>
      <c r="AH22" s="80"/>
      <c r="AI22" s="80"/>
      <c r="AJ22" s="80"/>
      <c r="AK22" s="118">
        <v>45209</v>
      </c>
    </row>
    <row r="23" spans="1:37" ht="23.25" thickBot="1" x14ac:dyDescent="0.35">
      <c r="A23" s="17"/>
      <c r="B23" s="149" t="s">
        <v>62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  <c r="S23" s="42"/>
      <c r="T23" s="42"/>
      <c r="U23" s="53"/>
      <c r="V23" s="78"/>
      <c r="W23" s="90"/>
      <c r="X23" s="90"/>
      <c r="Y23" s="90"/>
      <c r="Z23" s="44" t="s">
        <v>64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54"/>
    </row>
    <row r="24" spans="1:37" ht="29.25" customHeight="1" x14ac:dyDescent="0.25">
      <c r="A24" s="3"/>
      <c r="B24" s="143" t="s">
        <v>1</v>
      </c>
      <c r="C24" s="76"/>
      <c r="D24" s="33"/>
      <c r="E24" s="33"/>
      <c r="F24" s="76"/>
      <c r="G24" s="143" t="s">
        <v>2</v>
      </c>
      <c r="H24" s="143" t="s">
        <v>3</v>
      </c>
      <c r="I24" s="143"/>
      <c r="J24" s="143"/>
      <c r="K24" s="143" t="s">
        <v>4</v>
      </c>
      <c r="L24" s="143"/>
      <c r="M24" s="143"/>
      <c r="N24" s="143"/>
      <c r="O24" s="143" t="s">
        <v>5</v>
      </c>
      <c r="P24" s="143"/>
      <c r="Q24" s="143"/>
      <c r="R24" s="143" t="s">
        <v>6</v>
      </c>
      <c r="T24" s="143" t="s">
        <v>0</v>
      </c>
      <c r="U24" s="143" t="s">
        <v>1</v>
      </c>
      <c r="V24" s="76"/>
      <c r="W24" s="87"/>
      <c r="X24" s="87"/>
      <c r="Y24" s="87"/>
      <c r="Z24" s="143" t="s">
        <v>2</v>
      </c>
      <c r="AA24" s="143" t="s">
        <v>3</v>
      </c>
      <c r="AB24" s="143"/>
      <c r="AC24" s="143"/>
      <c r="AD24" s="143" t="s">
        <v>4</v>
      </c>
      <c r="AE24" s="143"/>
      <c r="AF24" s="143"/>
      <c r="AG24" s="143"/>
      <c r="AH24" s="143" t="s">
        <v>5</v>
      </c>
      <c r="AI24" s="143"/>
      <c r="AJ24" s="143"/>
      <c r="AK24" s="143" t="s">
        <v>6</v>
      </c>
    </row>
    <row r="25" spans="1:37" ht="26.25" customHeight="1" thickBot="1" x14ac:dyDescent="0.3">
      <c r="A25" s="6"/>
      <c r="B25" s="143"/>
      <c r="C25" s="77" t="s">
        <v>81</v>
      </c>
      <c r="D25" s="85" t="s">
        <v>82</v>
      </c>
      <c r="E25" s="85" t="s">
        <v>83</v>
      </c>
      <c r="F25" s="77" t="s">
        <v>81</v>
      </c>
      <c r="G25" s="143"/>
      <c r="H25" s="30" t="s">
        <v>7</v>
      </c>
      <c r="I25" s="30" t="s">
        <v>8</v>
      </c>
      <c r="J25" s="18" t="s">
        <v>9</v>
      </c>
      <c r="K25" s="30" t="s">
        <v>10</v>
      </c>
      <c r="L25" s="30" t="s">
        <v>11</v>
      </c>
      <c r="M25" s="30" t="s">
        <v>12</v>
      </c>
      <c r="N25" s="30" t="s">
        <v>13</v>
      </c>
      <c r="O25" s="30" t="s">
        <v>14</v>
      </c>
      <c r="P25" s="30" t="s">
        <v>15</v>
      </c>
      <c r="Q25" s="30" t="s">
        <v>16</v>
      </c>
      <c r="R25" s="143"/>
      <c r="T25" s="143"/>
      <c r="U25" s="143"/>
      <c r="V25" s="77" t="s">
        <v>81</v>
      </c>
      <c r="W25" s="85" t="s">
        <v>82</v>
      </c>
      <c r="X25" s="85" t="s">
        <v>83</v>
      </c>
      <c r="Y25" s="77" t="s">
        <v>81</v>
      </c>
      <c r="Z25" s="143"/>
      <c r="AA25" s="30" t="s">
        <v>7</v>
      </c>
      <c r="AB25" s="30" t="s">
        <v>8</v>
      </c>
      <c r="AC25" s="18" t="s">
        <v>9</v>
      </c>
      <c r="AD25" s="30" t="s">
        <v>10</v>
      </c>
      <c r="AE25" s="30" t="s">
        <v>11</v>
      </c>
      <c r="AF25" s="30" t="s">
        <v>12</v>
      </c>
      <c r="AG25" s="30" t="s">
        <v>13</v>
      </c>
      <c r="AH25" s="30" t="s">
        <v>14</v>
      </c>
      <c r="AI25" s="30" t="s">
        <v>15</v>
      </c>
      <c r="AJ25" s="30" t="s">
        <v>16</v>
      </c>
      <c r="AK25" s="143"/>
    </row>
    <row r="26" spans="1:37" x14ac:dyDescent="0.25">
      <c r="A26" s="6"/>
      <c r="B26" s="144" t="s">
        <v>17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T26" s="17"/>
      <c r="U26" s="144" t="s">
        <v>17</v>
      </c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</row>
    <row r="27" spans="1:37" ht="45" x14ac:dyDescent="0.25">
      <c r="A27" s="3">
        <v>469</v>
      </c>
      <c r="B27" s="7" t="s">
        <v>34</v>
      </c>
      <c r="C27" s="7">
        <v>65.349999999999994</v>
      </c>
      <c r="D27" s="86">
        <f t="shared" ref="D27:D29" si="20">C27*3%</f>
        <v>1.9604999999999997</v>
      </c>
      <c r="E27" s="79">
        <f t="shared" ref="E27:E29" si="21">C27*10%</f>
        <v>6.5350000000000001</v>
      </c>
      <c r="F27" s="86">
        <f t="shared" ref="F27:F29" si="22">C27+D27+E27</f>
        <v>73.845499999999987</v>
      </c>
      <c r="G27" s="8" t="s">
        <v>35</v>
      </c>
      <c r="H27" s="5">
        <v>27.84</v>
      </c>
      <c r="I27" s="5">
        <v>18</v>
      </c>
      <c r="J27" s="5">
        <v>32.4</v>
      </c>
      <c r="K27" s="5">
        <v>226.4</v>
      </c>
      <c r="L27" s="5">
        <v>48.92</v>
      </c>
      <c r="M27" s="5">
        <v>244.91</v>
      </c>
      <c r="N27" s="5">
        <v>0.84</v>
      </c>
      <c r="O27" s="5">
        <v>0.33</v>
      </c>
      <c r="P27" s="5">
        <v>0.09</v>
      </c>
      <c r="Q27" s="5">
        <v>0.74</v>
      </c>
      <c r="R27" s="5">
        <v>279.60000000000002</v>
      </c>
      <c r="T27" s="6">
        <v>469</v>
      </c>
      <c r="U27" s="7" t="s">
        <v>34</v>
      </c>
      <c r="V27" s="7">
        <f>(C27/150)*200</f>
        <v>87.133333333333326</v>
      </c>
      <c r="W27" s="86">
        <f t="shared" ref="W27:W29" si="23">V27*3%</f>
        <v>2.6139999999999999</v>
      </c>
      <c r="X27" s="86">
        <f t="shared" ref="X27:X29" si="24">V27*10%</f>
        <v>8.7133333333333329</v>
      </c>
      <c r="Y27" s="86">
        <f t="shared" ref="Y27:Y29" si="25">V27+W27+X27</f>
        <v>98.460666666666668</v>
      </c>
      <c r="Z27" s="8">
        <v>200</v>
      </c>
      <c r="AA27" s="5">
        <v>32.21</v>
      </c>
      <c r="AB27" s="5">
        <v>21.48</v>
      </c>
      <c r="AC27" s="5">
        <v>36.1</v>
      </c>
      <c r="AD27" s="5">
        <v>226.4</v>
      </c>
      <c r="AE27" s="5">
        <v>48.92</v>
      </c>
      <c r="AF27" s="5">
        <v>244.91</v>
      </c>
      <c r="AG27" s="5">
        <v>0.84</v>
      </c>
      <c r="AH27" s="5">
        <v>0.33</v>
      </c>
      <c r="AI27" s="5">
        <v>0.09</v>
      </c>
      <c r="AJ27" s="5">
        <v>0.74</v>
      </c>
      <c r="AK27" s="5">
        <v>301.24</v>
      </c>
    </row>
    <row r="28" spans="1:37" ht="30" x14ac:dyDescent="0.25">
      <c r="A28" s="6">
        <v>943</v>
      </c>
      <c r="B28" s="4" t="s">
        <v>71</v>
      </c>
      <c r="C28" s="4">
        <v>3.42</v>
      </c>
      <c r="D28" s="86">
        <f t="shared" si="20"/>
        <v>0.1026</v>
      </c>
      <c r="E28" s="79">
        <f t="shared" si="21"/>
        <v>0.34200000000000003</v>
      </c>
      <c r="F28" s="86">
        <f t="shared" si="22"/>
        <v>3.8645999999999998</v>
      </c>
      <c r="G28" s="5">
        <v>200</v>
      </c>
      <c r="H28" s="5">
        <v>0.2</v>
      </c>
      <c r="I28" s="5">
        <v>0</v>
      </c>
      <c r="J28" s="5">
        <v>14</v>
      </c>
      <c r="K28" s="5">
        <v>6</v>
      </c>
      <c r="L28" s="5">
        <v>0</v>
      </c>
      <c r="M28" s="5">
        <v>0</v>
      </c>
      <c r="N28" s="5">
        <v>0.4</v>
      </c>
      <c r="O28" s="5">
        <v>0</v>
      </c>
      <c r="P28" s="5">
        <v>0</v>
      </c>
      <c r="Q28" s="5">
        <v>0</v>
      </c>
      <c r="R28" s="5">
        <v>28</v>
      </c>
      <c r="T28" s="3">
        <v>943</v>
      </c>
      <c r="U28" s="4" t="s">
        <v>71</v>
      </c>
      <c r="V28" s="7">
        <f>C28</f>
        <v>3.42</v>
      </c>
      <c r="W28" s="86">
        <f t="shared" si="23"/>
        <v>0.1026</v>
      </c>
      <c r="X28" s="86">
        <f t="shared" si="24"/>
        <v>0.34200000000000003</v>
      </c>
      <c r="Y28" s="86">
        <f t="shared" si="25"/>
        <v>3.8645999999999998</v>
      </c>
      <c r="Z28" s="5">
        <v>200</v>
      </c>
      <c r="AA28" s="5">
        <v>0.2</v>
      </c>
      <c r="AB28" s="5">
        <v>0</v>
      </c>
      <c r="AC28" s="5">
        <v>14</v>
      </c>
      <c r="AD28" s="5">
        <v>6</v>
      </c>
      <c r="AE28" s="5">
        <v>0</v>
      </c>
      <c r="AF28" s="5">
        <v>0</v>
      </c>
      <c r="AG28" s="5">
        <v>0.4</v>
      </c>
      <c r="AH28" s="5">
        <v>0</v>
      </c>
      <c r="AI28" s="5">
        <v>0</v>
      </c>
      <c r="AJ28" s="5">
        <v>0</v>
      </c>
      <c r="AK28" s="5">
        <v>28</v>
      </c>
    </row>
    <row r="29" spans="1:37" x14ac:dyDescent="0.25">
      <c r="A29" s="37"/>
      <c r="B29" s="4"/>
      <c r="C29" s="4"/>
      <c r="D29" s="86">
        <f t="shared" si="20"/>
        <v>0</v>
      </c>
      <c r="E29" s="79">
        <f t="shared" si="21"/>
        <v>0</v>
      </c>
      <c r="F29" s="86">
        <f t="shared" si="22"/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1"/>
      <c r="T29" s="38"/>
      <c r="U29" s="4"/>
      <c r="V29" s="4"/>
      <c r="W29" s="86">
        <f t="shared" si="23"/>
        <v>0</v>
      </c>
      <c r="X29" s="86">
        <f t="shared" si="24"/>
        <v>0</v>
      </c>
      <c r="Y29" s="86">
        <f t="shared" si="25"/>
        <v>0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x14ac:dyDescent="0.25">
      <c r="A30" s="37"/>
      <c r="B30" s="20" t="s">
        <v>20</v>
      </c>
      <c r="C30" s="20">
        <f>SUM(C27:C29)</f>
        <v>68.77</v>
      </c>
      <c r="D30" s="86">
        <f>C30*3%</f>
        <v>2.0630999999999999</v>
      </c>
      <c r="E30" s="79">
        <f>C30*10%</f>
        <v>6.8769999999999998</v>
      </c>
      <c r="F30" s="86">
        <f>C30+D30+E30</f>
        <v>77.710099999999997</v>
      </c>
      <c r="G30" s="8"/>
      <c r="H30" s="8">
        <f>SUM(H27:H29)</f>
        <v>28.04</v>
      </c>
      <c r="I30" s="8">
        <f t="shared" ref="I30:R30" si="26">SUM(I27:I29)</f>
        <v>18</v>
      </c>
      <c r="J30" s="8">
        <f t="shared" si="26"/>
        <v>46.4</v>
      </c>
      <c r="K30" s="8">
        <f t="shared" si="26"/>
        <v>232.4</v>
      </c>
      <c r="L30" s="8">
        <f t="shared" si="26"/>
        <v>48.92</v>
      </c>
      <c r="M30" s="8">
        <f t="shared" si="26"/>
        <v>244.91</v>
      </c>
      <c r="N30" s="8">
        <f t="shared" si="26"/>
        <v>1.24</v>
      </c>
      <c r="O30" s="8">
        <f t="shared" si="26"/>
        <v>0.33</v>
      </c>
      <c r="P30" s="8">
        <f t="shared" si="26"/>
        <v>0.09</v>
      </c>
      <c r="Q30" s="8">
        <f t="shared" si="26"/>
        <v>0.74</v>
      </c>
      <c r="R30" s="8">
        <f t="shared" si="26"/>
        <v>307.60000000000002</v>
      </c>
      <c r="T30" s="6"/>
      <c r="U30" s="20" t="s">
        <v>20</v>
      </c>
      <c r="V30" s="20">
        <f>SUM(V27:V29)</f>
        <v>90.553333333333327</v>
      </c>
      <c r="W30" s="86">
        <f>V30*3%</f>
        <v>2.7165999999999997</v>
      </c>
      <c r="X30" s="86">
        <f>V30*10%</f>
        <v>9.0553333333333335</v>
      </c>
      <c r="Y30" s="86">
        <f>V30+W30+X30</f>
        <v>102.32526666666666</v>
      </c>
      <c r="Z30" s="8"/>
      <c r="AA30" s="8">
        <f>SUM(AA27:AA29)</f>
        <v>32.410000000000004</v>
      </c>
      <c r="AB30" s="8">
        <f t="shared" ref="AB30:AK30" si="27">SUM(AB27:AB29)</f>
        <v>21.48</v>
      </c>
      <c r="AC30" s="8">
        <f t="shared" si="27"/>
        <v>50.1</v>
      </c>
      <c r="AD30" s="8">
        <f t="shared" si="27"/>
        <v>232.4</v>
      </c>
      <c r="AE30" s="8">
        <f t="shared" si="27"/>
        <v>48.92</v>
      </c>
      <c r="AF30" s="8">
        <f t="shared" si="27"/>
        <v>244.91</v>
      </c>
      <c r="AG30" s="8">
        <f t="shared" si="27"/>
        <v>1.24</v>
      </c>
      <c r="AH30" s="8">
        <f t="shared" si="27"/>
        <v>0.33</v>
      </c>
      <c r="AI30" s="8">
        <f t="shared" si="27"/>
        <v>0.09</v>
      </c>
      <c r="AJ30" s="8">
        <f t="shared" si="27"/>
        <v>0.74</v>
      </c>
      <c r="AK30" s="8">
        <f t="shared" si="27"/>
        <v>329.24</v>
      </c>
    </row>
    <row r="31" spans="1:37" x14ac:dyDescent="0.25">
      <c r="A31" s="17"/>
      <c r="B31" s="22"/>
      <c r="C31" s="22"/>
      <c r="D31" s="22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21"/>
      <c r="U31" s="22"/>
      <c r="V31" s="22"/>
      <c r="W31" s="88"/>
      <c r="X31" s="88"/>
      <c r="Y31" s="8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x14ac:dyDescent="0.25">
      <c r="A32" s="16"/>
      <c r="B32" s="144" t="s">
        <v>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T32" s="17"/>
      <c r="U32" s="144" t="s">
        <v>21</v>
      </c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</row>
    <row r="33" spans="1:37" ht="30" x14ac:dyDescent="0.25">
      <c r="A33" s="17">
        <v>70.709999999999994</v>
      </c>
      <c r="B33" s="4" t="s">
        <v>72</v>
      </c>
      <c r="C33" s="4">
        <v>20</v>
      </c>
      <c r="D33" s="86">
        <f t="shared" ref="D33:D39" si="28">C33*3%</f>
        <v>0.6</v>
      </c>
      <c r="E33" s="79">
        <f t="shared" ref="E33:E39" si="29">C33*10%</f>
        <v>2</v>
      </c>
      <c r="F33" s="86">
        <f t="shared" ref="F33:F39" si="30">C33+D33+E33</f>
        <v>22.6</v>
      </c>
      <c r="G33" s="5">
        <v>60</v>
      </c>
      <c r="H33" s="5">
        <v>4</v>
      </c>
      <c r="I33" s="5">
        <v>0.4</v>
      </c>
      <c r="J33" s="5">
        <v>6.7</v>
      </c>
      <c r="K33" s="5">
        <v>20</v>
      </c>
      <c r="L33" s="5">
        <v>60</v>
      </c>
      <c r="M33" s="5">
        <v>180</v>
      </c>
      <c r="N33" s="5">
        <v>0</v>
      </c>
      <c r="O33" s="5">
        <v>0</v>
      </c>
      <c r="P33" s="5">
        <v>0.02</v>
      </c>
      <c r="Q33" s="5">
        <v>0</v>
      </c>
      <c r="R33" s="5">
        <v>40.380000000000003</v>
      </c>
      <c r="T33" s="17">
        <v>70.709999999999994</v>
      </c>
      <c r="U33" s="4" t="s">
        <v>72</v>
      </c>
      <c r="V33" s="4">
        <f>C33</f>
        <v>20</v>
      </c>
      <c r="W33" s="86">
        <f t="shared" ref="W33:W39" si="31">V33*3%</f>
        <v>0.6</v>
      </c>
      <c r="X33" s="86">
        <f t="shared" ref="X33:X39" si="32">V33*10%</f>
        <v>2</v>
      </c>
      <c r="Y33" s="86">
        <f t="shared" ref="Y33:Y39" si="33">V33+W33+X33</f>
        <v>22.6</v>
      </c>
      <c r="Z33" s="5">
        <v>60</v>
      </c>
      <c r="AA33" s="5">
        <v>4</v>
      </c>
      <c r="AB33" s="5">
        <v>0.4</v>
      </c>
      <c r="AC33" s="5">
        <v>6.7</v>
      </c>
      <c r="AD33" s="5">
        <v>20</v>
      </c>
      <c r="AE33" s="5">
        <v>60</v>
      </c>
      <c r="AF33" s="5">
        <v>180</v>
      </c>
      <c r="AG33" s="5">
        <v>0</v>
      </c>
      <c r="AH33" s="5">
        <v>0</v>
      </c>
      <c r="AI33" s="5">
        <v>0.02</v>
      </c>
      <c r="AJ33" s="5">
        <v>0</v>
      </c>
      <c r="AK33" s="5">
        <v>40.380000000000003</v>
      </c>
    </row>
    <row r="34" spans="1:37" ht="30" x14ac:dyDescent="0.25">
      <c r="A34" s="53">
        <v>87</v>
      </c>
      <c r="B34" s="7" t="s">
        <v>53</v>
      </c>
      <c r="C34" s="7">
        <v>19.78</v>
      </c>
      <c r="D34" s="86">
        <f t="shared" si="28"/>
        <v>0.59340000000000004</v>
      </c>
      <c r="E34" s="79">
        <f t="shared" si="29"/>
        <v>1.9780000000000002</v>
      </c>
      <c r="F34" s="86">
        <f t="shared" si="30"/>
        <v>22.351400000000002</v>
      </c>
      <c r="G34" s="8">
        <v>200</v>
      </c>
      <c r="H34" s="8">
        <v>6.89</v>
      </c>
      <c r="I34" s="8">
        <v>12.72</v>
      </c>
      <c r="J34" s="8">
        <v>11.47</v>
      </c>
      <c r="K34" s="8">
        <v>36.24</v>
      </c>
      <c r="L34" s="8">
        <v>37.880000000000003</v>
      </c>
      <c r="M34" s="8">
        <v>81.22</v>
      </c>
      <c r="N34" s="8">
        <v>1.01</v>
      </c>
      <c r="O34" s="8">
        <v>12</v>
      </c>
      <c r="P34" s="8">
        <v>0.08</v>
      </c>
      <c r="Q34" s="8">
        <v>7.29</v>
      </c>
      <c r="R34" s="8">
        <v>133.80000000000001</v>
      </c>
      <c r="T34" s="6">
        <v>87</v>
      </c>
      <c r="U34" s="7" t="s">
        <v>53</v>
      </c>
      <c r="V34" s="4">
        <f>(C34/200)*250</f>
        <v>24.725000000000001</v>
      </c>
      <c r="W34" s="86">
        <f t="shared" si="31"/>
        <v>0.74175000000000002</v>
      </c>
      <c r="X34" s="86">
        <f t="shared" si="32"/>
        <v>2.4725000000000001</v>
      </c>
      <c r="Y34" s="86">
        <f t="shared" si="33"/>
        <v>27.939250000000001</v>
      </c>
      <c r="Z34" s="8">
        <v>250</v>
      </c>
      <c r="AA34" s="8">
        <v>8.23</v>
      </c>
      <c r="AB34" s="8">
        <v>14.52</v>
      </c>
      <c r="AC34" s="8">
        <v>13.47</v>
      </c>
      <c r="AD34" s="8">
        <v>36.24</v>
      </c>
      <c r="AE34" s="8">
        <v>37.880000000000003</v>
      </c>
      <c r="AF34" s="8">
        <v>81.22</v>
      </c>
      <c r="AG34" s="8">
        <v>1.01</v>
      </c>
      <c r="AH34" s="8">
        <v>12</v>
      </c>
      <c r="AI34" s="8">
        <v>0.08</v>
      </c>
      <c r="AJ34" s="8">
        <v>7.29</v>
      </c>
      <c r="AK34" s="8">
        <v>148.97</v>
      </c>
    </row>
    <row r="35" spans="1:37" ht="30" x14ac:dyDescent="0.25">
      <c r="A35" s="46">
        <v>679</v>
      </c>
      <c r="B35" s="4" t="s">
        <v>69</v>
      </c>
      <c r="C35" s="4">
        <v>10.32</v>
      </c>
      <c r="D35" s="86">
        <f t="shared" si="28"/>
        <v>0.30959999999999999</v>
      </c>
      <c r="E35" s="79">
        <f t="shared" si="29"/>
        <v>1.032</v>
      </c>
      <c r="F35" s="86">
        <f t="shared" si="30"/>
        <v>11.6616</v>
      </c>
      <c r="G35" s="5">
        <v>150</v>
      </c>
      <c r="H35" s="5">
        <v>7.46</v>
      </c>
      <c r="I35" s="5">
        <v>5.61</v>
      </c>
      <c r="J35" s="5">
        <v>35.840000000000003</v>
      </c>
      <c r="K35" s="5">
        <v>12.98</v>
      </c>
      <c r="L35" s="5">
        <v>67.5</v>
      </c>
      <c r="M35" s="5">
        <v>208.5</v>
      </c>
      <c r="N35" s="5">
        <v>3.95</v>
      </c>
      <c r="O35" s="5">
        <v>0.02</v>
      </c>
      <c r="P35" s="5">
        <v>0.18</v>
      </c>
      <c r="Q35" s="5">
        <v>0</v>
      </c>
      <c r="R35" s="5">
        <v>230.45</v>
      </c>
      <c r="T35" s="3">
        <v>679</v>
      </c>
      <c r="U35" s="4" t="s">
        <v>69</v>
      </c>
      <c r="V35" s="4">
        <f>(C35/150)*180</f>
        <v>12.384</v>
      </c>
      <c r="W35" s="86">
        <f t="shared" si="31"/>
        <v>0.37152000000000002</v>
      </c>
      <c r="X35" s="86">
        <f t="shared" si="32"/>
        <v>1.2384000000000002</v>
      </c>
      <c r="Y35" s="86">
        <f t="shared" si="33"/>
        <v>13.993920000000001</v>
      </c>
      <c r="Z35" s="5">
        <v>180</v>
      </c>
      <c r="AA35" s="5">
        <v>7.46</v>
      </c>
      <c r="AB35" s="5">
        <v>5.61</v>
      </c>
      <c r="AC35" s="5">
        <v>35.840000000000003</v>
      </c>
      <c r="AD35" s="5">
        <v>12.98</v>
      </c>
      <c r="AE35" s="5">
        <v>67.5</v>
      </c>
      <c r="AF35" s="5">
        <v>208.5</v>
      </c>
      <c r="AG35" s="5">
        <v>3.95</v>
      </c>
      <c r="AH35" s="5">
        <v>0.02</v>
      </c>
      <c r="AI35" s="5">
        <v>0.18</v>
      </c>
      <c r="AJ35" s="5">
        <v>0</v>
      </c>
      <c r="AK35" s="5">
        <v>230.45</v>
      </c>
    </row>
    <row r="36" spans="1:37" x14ac:dyDescent="0.25">
      <c r="A36" s="125" t="s">
        <v>75</v>
      </c>
      <c r="B36" s="7" t="s">
        <v>78</v>
      </c>
      <c r="C36" s="7">
        <v>75.069999999999993</v>
      </c>
      <c r="D36" s="86">
        <f t="shared" si="28"/>
        <v>2.2520999999999995</v>
      </c>
      <c r="E36" s="79">
        <f t="shared" si="29"/>
        <v>7.5069999999999997</v>
      </c>
      <c r="F36" s="86">
        <f t="shared" si="30"/>
        <v>84.829099999999997</v>
      </c>
      <c r="G36" s="8" t="s">
        <v>26</v>
      </c>
      <c r="H36" s="8">
        <v>19.72</v>
      </c>
      <c r="I36" s="8">
        <v>17.89</v>
      </c>
      <c r="J36" s="8">
        <v>4.76</v>
      </c>
      <c r="K36" s="8">
        <v>24.36</v>
      </c>
      <c r="L36" s="8">
        <v>26.03</v>
      </c>
      <c r="M36" s="8">
        <v>114.69</v>
      </c>
      <c r="N36" s="8">
        <v>2.8</v>
      </c>
      <c r="O36" s="8">
        <v>0</v>
      </c>
      <c r="P36" s="8">
        <v>0.17</v>
      </c>
      <c r="Q36" s="8">
        <v>1.28</v>
      </c>
      <c r="R36" s="8">
        <v>168.2</v>
      </c>
      <c r="T36" s="6">
        <v>591</v>
      </c>
      <c r="U36" s="7" t="s">
        <v>78</v>
      </c>
      <c r="V36" s="4">
        <f t="shared" ref="V36:V37" si="34">C36</f>
        <v>75.069999999999993</v>
      </c>
      <c r="W36" s="86">
        <f t="shared" si="31"/>
        <v>2.2520999999999995</v>
      </c>
      <c r="X36" s="86">
        <f t="shared" si="32"/>
        <v>7.5069999999999997</v>
      </c>
      <c r="Y36" s="86">
        <f t="shared" si="33"/>
        <v>84.829099999999997</v>
      </c>
      <c r="Z36" s="8" t="s">
        <v>26</v>
      </c>
      <c r="AA36" s="8">
        <v>22.36</v>
      </c>
      <c r="AB36" s="8">
        <v>21.54</v>
      </c>
      <c r="AC36" s="8">
        <v>7.23</v>
      </c>
      <c r="AD36" s="8">
        <v>24.36</v>
      </c>
      <c r="AE36" s="8">
        <v>26.03</v>
      </c>
      <c r="AF36" s="8">
        <v>114.69</v>
      </c>
      <c r="AG36" s="8">
        <v>2.8</v>
      </c>
      <c r="AH36" s="8">
        <v>0</v>
      </c>
      <c r="AI36" s="8">
        <v>0.17</v>
      </c>
      <c r="AJ36" s="8">
        <v>1.28</v>
      </c>
      <c r="AK36" s="8">
        <v>175.32</v>
      </c>
    </row>
    <row r="37" spans="1:37" ht="29.25" customHeight="1" x14ac:dyDescent="0.25">
      <c r="A37" s="126"/>
      <c r="B37" s="7" t="s">
        <v>54</v>
      </c>
      <c r="C37" s="32">
        <v>16.3</v>
      </c>
      <c r="D37" s="86">
        <f t="shared" si="28"/>
        <v>0.48899999999999999</v>
      </c>
      <c r="E37" s="79">
        <f t="shared" si="29"/>
        <v>1.6300000000000001</v>
      </c>
      <c r="F37" s="86">
        <f t="shared" si="30"/>
        <v>18.419</v>
      </c>
      <c r="G37" s="8">
        <v>200</v>
      </c>
      <c r="H37" s="8">
        <v>1.4</v>
      </c>
      <c r="I37" s="8">
        <v>0</v>
      </c>
      <c r="J37" s="8">
        <v>24.2</v>
      </c>
      <c r="K37" s="8">
        <v>14.4</v>
      </c>
      <c r="L37" s="8">
        <v>6.6</v>
      </c>
      <c r="M37" s="8">
        <v>7.3</v>
      </c>
      <c r="N37" s="8">
        <v>0.32</v>
      </c>
      <c r="O37" s="8">
        <v>0</v>
      </c>
      <c r="P37" s="8">
        <v>0</v>
      </c>
      <c r="Q37" s="8">
        <v>0</v>
      </c>
      <c r="R37" s="8">
        <v>112.49</v>
      </c>
      <c r="T37" s="6">
        <v>349</v>
      </c>
      <c r="U37" s="7" t="s">
        <v>54</v>
      </c>
      <c r="V37" s="4">
        <f t="shared" si="34"/>
        <v>16.3</v>
      </c>
      <c r="W37" s="86">
        <f t="shared" si="31"/>
        <v>0.48899999999999999</v>
      </c>
      <c r="X37" s="86">
        <f t="shared" si="32"/>
        <v>1.6300000000000001</v>
      </c>
      <c r="Y37" s="86">
        <f t="shared" si="33"/>
        <v>18.419</v>
      </c>
      <c r="Z37" s="8">
        <v>200</v>
      </c>
      <c r="AA37" s="8">
        <v>1.4</v>
      </c>
      <c r="AB37" s="8">
        <v>0</v>
      </c>
      <c r="AC37" s="8">
        <v>24.2</v>
      </c>
      <c r="AD37" s="8">
        <v>14.4</v>
      </c>
      <c r="AE37" s="8">
        <v>6.6</v>
      </c>
      <c r="AF37" s="8">
        <v>7.3</v>
      </c>
      <c r="AG37" s="8">
        <v>0.32</v>
      </c>
      <c r="AH37" s="8">
        <v>0</v>
      </c>
      <c r="AI37" s="8">
        <v>0</v>
      </c>
      <c r="AJ37" s="8">
        <v>0</v>
      </c>
      <c r="AK37" s="8">
        <v>112.49</v>
      </c>
    </row>
    <row r="38" spans="1:37" x14ac:dyDescent="0.25">
      <c r="A38" s="17"/>
      <c r="B38" s="32" t="s">
        <v>27</v>
      </c>
      <c r="C38" s="32">
        <v>1.8</v>
      </c>
      <c r="D38" s="86">
        <f t="shared" si="28"/>
        <v>5.3999999999999999E-2</v>
      </c>
      <c r="E38" s="79">
        <f t="shared" si="29"/>
        <v>0.18000000000000002</v>
      </c>
      <c r="F38" s="86">
        <f t="shared" si="30"/>
        <v>2.0340000000000003</v>
      </c>
      <c r="G38" s="37">
        <v>20</v>
      </c>
      <c r="H38" s="37">
        <v>3.2</v>
      </c>
      <c r="I38" s="37">
        <v>1.36</v>
      </c>
      <c r="J38" s="37">
        <v>14.26</v>
      </c>
      <c r="K38" s="37">
        <v>125</v>
      </c>
      <c r="L38" s="37">
        <v>36</v>
      </c>
      <c r="M38" s="37">
        <v>129</v>
      </c>
      <c r="N38" s="37">
        <v>3.6</v>
      </c>
      <c r="O38" s="37">
        <v>0</v>
      </c>
      <c r="P38" s="37">
        <v>0.3</v>
      </c>
      <c r="Q38" s="37">
        <v>0.2</v>
      </c>
      <c r="R38" s="37">
        <v>82</v>
      </c>
      <c r="S38" s="31"/>
      <c r="T38" s="37"/>
      <c r="U38" s="32" t="s">
        <v>27</v>
      </c>
      <c r="V38" s="32">
        <v>1.8</v>
      </c>
      <c r="W38" s="86">
        <f t="shared" si="31"/>
        <v>5.3999999999999999E-2</v>
      </c>
      <c r="X38" s="86">
        <f t="shared" si="32"/>
        <v>0.18000000000000002</v>
      </c>
      <c r="Y38" s="86">
        <f t="shared" si="33"/>
        <v>2.0340000000000003</v>
      </c>
      <c r="Z38" s="37">
        <v>20</v>
      </c>
      <c r="AA38" s="37">
        <v>3.2</v>
      </c>
      <c r="AB38" s="37">
        <v>1.36</v>
      </c>
      <c r="AC38" s="37">
        <v>14.26</v>
      </c>
      <c r="AD38" s="37">
        <v>125</v>
      </c>
      <c r="AE38" s="37">
        <v>36</v>
      </c>
      <c r="AF38" s="37">
        <v>129</v>
      </c>
      <c r="AG38" s="37">
        <v>3.6</v>
      </c>
      <c r="AH38" s="37">
        <v>0</v>
      </c>
      <c r="AI38" s="37">
        <v>0.3</v>
      </c>
      <c r="AJ38" s="37">
        <v>0.2</v>
      </c>
      <c r="AK38" s="37">
        <v>82</v>
      </c>
    </row>
    <row r="39" spans="1:37" ht="38.25" x14ac:dyDescent="0.25">
      <c r="A39" s="6"/>
      <c r="B39" s="32" t="s">
        <v>70</v>
      </c>
      <c r="C39" s="32">
        <v>1.8</v>
      </c>
      <c r="D39" s="86">
        <f t="shared" si="28"/>
        <v>5.3999999999999999E-2</v>
      </c>
      <c r="E39" s="79">
        <f t="shared" si="29"/>
        <v>0.18000000000000002</v>
      </c>
      <c r="F39" s="86">
        <f t="shared" si="30"/>
        <v>2.0340000000000003</v>
      </c>
      <c r="G39" s="37">
        <v>30</v>
      </c>
      <c r="H39" s="37">
        <v>2.4</v>
      </c>
      <c r="I39" s="37">
        <v>1.6</v>
      </c>
      <c r="J39" s="37">
        <v>12.8</v>
      </c>
      <c r="K39" s="37">
        <v>21.9</v>
      </c>
      <c r="L39" s="37">
        <v>12</v>
      </c>
      <c r="M39" s="37">
        <v>37.5</v>
      </c>
      <c r="N39" s="37">
        <v>0.8</v>
      </c>
      <c r="O39" s="37">
        <v>0</v>
      </c>
      <c r="P39" s="37">
        <v>0.4</v>
      </c>
      <c r="Q39" s="37">
        <v>0.4</v>
      </c>
      <c r="R39" s="37">
        <v>78</v>
      </c>
      <c r="S39" s="31"/>
      <c r="T39" s="37"/>
      <c r="U39" s="32" t="s">
        <v>70</v>
      </c>
      <c r="V39" s="32">
        <v>1.8</v>
      </c>
      <c r="W39" s="86">
        <f t="shared" si="31"/>
        <v>5.3999999999999999E-2</v>
      </c>
      <c r="X39" s="86">
        <f t="shared" si="32"/>
        <v>0.18000000000000002</v>
      </c>
      <c r="Y39" s="86">
        <f t="shared" si="33"/>
        <v>2.0340000000000003</v>
      </c>
      <c r="Z39" s="37">
        <v>30</v>
      </c>
      <c r="AA39" s="37">
        <v>2.4</v>
      </c>
      <c r="AB39" s="37">
        <v>1.6</v>
      </c>
      <c r="AC39" s="37">
        <v>12.8</v>
      </c>
      <c r="AD39" s="37">
        <v>21.9</v>
      </c>
      <c r="AE39" s="37">
        <v>12</v>
      </c>
      <c r="AF39" s="37">
        <v>37.5</v>
      </c>
      <c r="AG39" s="37">
        <v>0.8</v>
      </c>
      <c r="AH39" s="37">
        <v>0</v>
      </c>
      <c r="AI39" s="37">
        <v>0.4</v>
      </c>
      <c r="AJ39" s="37">
        <v>0.4</v>
      </c>
      <c r="AK39" s="37">
        <v>78</v>
      </c>
    </row>
    <row r="40" spans="1:37" x14ac:dyDescent="0.25">
      <c r="A40" s="3"/>
      <c r="B40" s="23" t="s">
        <v>20</v>
      </c>
      <c r="C40" s="23">
        <f>SUM(C33:C39)</f>
        <v>145.07000000000002</v>
      </c>
      <c r="D40" s="86">
        <f>C40*3%</f>
        <v>4.3521000000000001</v>
      </c>
      <c r="E40" s="79">
        <f>C40*10%</f>
        <v>14.507000000000003</v>
      </c>
      <c r="F40" s="86">
        <f>C40+D40+E40</f>
        <v>163.92910000000003</v>
      </c>
      <c r="G40" s="8"/>
      <c r="H40" s="8">
        <f t="shared" ref="H40:R40" si="35">SUM(H34:H39)</f>
        <v>41.07</v>
      </c>
      <c r="I40" s="8">
        <f t="shared" si="35"/>
        <v>39.18</v>
      </c>
      <c r="J40" s="8">
        <f t="shared" si="35"/>
        <v>103.33</v>
      </c>
      <c r="K40" s="8">
        <f t="shared" si="35"/>
        <v>234.88000000000002</v>
      </c>
      <c r="L40" s="8">
        <f t="shared" si="35"/>
        <v>186.01</v>
      </c>
      <c r="M40" s="8">
        <f t="shared" si="35"/>
        <v>578.21</v>
      </c>
      <c r="N40" s="8">
        <f t="shared" si="35"/>
        <v>12.48</v>
      </c>
      <c r="O40" s="8">
        <f t="shared" si="35"/>
        <v>12.02</v>
      </c>
      <c r="P40" s="8">
        <f t="shared" si="35"/>
        <v>1.1299999999999999</v>
      </c>
      <c r="Q40" s="8">
        <f t="shared" si="35"/>
        <v>9.17</v>
      </c>
      <c r="R40" s="8">
        <f t="shared" si="35"/>
        <v>804.94</v>
      </c>
      <c r="T40" s="17"/>
      <c r="U40" s="23" t="s">
        <v>20</v>
      </c>
      <c r="V40" s="23">
        <f>SUM(V33:V39)</f>
        <v>152.07900000000004</v>
      </c>
      <c r="W40" s="86">
        <f>V40*3%</f>
        <v>4.5623700000000005</v>
      </c>
      <c r="X40" s="86">
        <f>V40*10%</f>
        <v>15.207900000000004</v>
      </c>
      <c r="Y40" s="86">
        <f>V40+W40+X40</f>
        <v>171.84927000000002</v>
      </c>
      <c r="Z40" s="8"/>
      <c r="AA40" s="8">
        <f t="shared" ref="AA40:AK40" si="36">SUM(AA34:AA39)</f>
        <v>45.05</v>
      </c>
      <c r="AB40" s="8">
        <f t="shared" si="36"/>
        <v>44.63</v>
      </c>
      <c r="AC40" s="8">
        <f t="shared" si="36"/>
        <v>107.80000000000001</v>
      </c>
      <c r="AD40" s="8">
        <f t="shared" si="36"/>
        <v>234.88000000000002</v>
      </c>
      <c r="AE40" s="8">
        <f t="shared" si="36"/>
        <v>186.01</v>
      </c>
      <c r="AF40" s="8">
        <f t="shared" si="36"/>
        <v>578.21</v>
      </c>
      <c r="AG40" s="8">
        <f t="shared" si="36"/>
        <v>12.48</v>
      </c>
      <c r="AH40" s="8">
        <f t="shared" si="36"/>
        <v>12.02</v>
      </c>
      <c r="AI40" s="8">
        <f t="shared" si="36"/>
        <v>1.1299999999999999</v>
      </c>
      <c r="AJ40" s="8">
        <f t="shared" si="36"/>
        <v>9.17</v>
      </c>
      <c r="AK40" s="8">
        <f t="shared" si="36"/>
        <v>827.23</v>
      </c>
    </row>
    <row r="41" spans="1:37" s="28" customFormat="1" ht="18" customHeight="1" x14ac:dyDescent="0.25">
      <c r="A41" s="6"/>
      <c r="B41" s="23" t="s">
        <v>28</v>
      </c>
      <c r="C41" s="23">
        <f>C30+C40</f>
        <v>213.84000000000003</v>
      </c>
      <c r="D41" s="103">
        <f>C41*3%</f>
        <v>6.4152000000000005</v>
      </c>
      <c r="E41" s="104">
        <f>C41*10%</f>
        <v>21.384000000000004</v>
      </c>
      <c r="F41" s="103">
        <f>C41+D41+E41</f>
        <v>241.63920000000005</v>
      </c>
      <c r="G41" s="17"/>
      <c r="H41" s="105">
        <f t="shared" ref="H41:R41" si="37">H30+H40</f>
        <v>69.11</v>
      </c>
      <c r="I41" s="105">
        <f t="shared" si="37"/>
        <v>57.18</v>
      </c>
      <c r="J41" s="105">
        <f t="shared" si="37"/>
        <v>149.72999999999999</v>
      </c>
      <c r="K41" s="105">
        <f t="shared" si="37"/>
        <v>467.28000000000003</v>
      </c>
      <c r="L41" s="105">
        <f t="shared" si="37"/>
        <v>234.93</v>
      </c>
      <c r="M41" s="105">
        <f t="shared" si="37"/>
        <v>823.12</v>
      </c>
      <c r="N41" s="105">
        <f t="shared" si="37"/>
        <v>13.72</v>
      </c>
      <c r="O41" s="105">
        <f t="shared" si="37"/>
        <v>12.35</v>
      </c>
      <c r="P41" s="105">
        <f t="shared" si="37"/>
        <v>1.22</v>
      </c>
      <c r="Q41" s="105">
        <f t="shared" si="37"/>
        <v>9.91</v>
      </c>
      <c r="R41" s="8">
        <f t="shared" si="37"/>
        <v>1112.54</v>
      </c>
      <c r="T41" s="17"/>
      <c r="U41" s="23" t="s">
        <v>28</v>
      </c>
      <c r="V41" s="23">
        <f>V30+V40</f>
        <v>242.63233333333335</v>
      </c>
      <c r="W41" s="103">
        <f>V41*3%</f>
        <v>7.2789700000000002</v>
      </c>
      <c r="X41" s="103">
        <f>V41*10%</f>
        <v>24.263233333333336</v>
      </c>
      <c r="Y41" s="103">
        <f>V41+W41+X41</f>
        <v>274.17453666666665</v>
      </c>
      <c r="Z41" s="17"/>
      <c r="AA41" s="105">
        <f t="shared" ref="AA41:AK41" si="38">AA30+AA40</f>
        <v>77.460000000000008</v>
      </c>
      <c r="AB41" s="105">
        <f t="shared" si="38"/>
        <v>66.11</v>
      </c>
      <c r="AC41" s="105">
        <f t="shared" si="38"/>
        <v>157.9</v>
      </c>
      <c r="AD41" s="105">
        <f t="shared" si="38"/>
        <v>467.28000000000003</v>
      </c>
      <c r="AE41" s="105">
        <f t="shared" si="38"/>
        <v>234.93</v>
      </c>
      <c r="AF41" s="105">
        <f t="shared" si="38"/>
        <v>823.12</v>
      </c>
      <c r="AG41" s="105">
        <f t="shared" si="38"/>
        <v>13.72</v>
      </c>
      <c r="AH41" s="105">
        <f t="shared" si="38"/>
        <v>12.35</v>
      </c>
      <c r="AI41" s="105">
        <f t="shared" si="38"/>
        <v>1.22</v>
      </c>
      <c r="AJ41" s="105">
        <f t="shared" si="38"/>
        <v>9.91</v>
      </c>
      <c r="AK41" s="8">
        <f t="shared" si="38"/>
        <v>1156.47</v>
      </c>
    </row>
    <row r="42" spans="1:37" ht="44.25" customHeight="1" x14ac:dyDescent="0.25">
      <c r="A42" s="80" t="s">
        <v>86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2"/>
      <c r="X42" s="82"/>
      <c r="Y42" s="82"/>
      <c r="Z42" s="80"/>
      <c r="AA42" s="80"/>
      <c r="AB42" s="80"/>
      <c r="AC42" s="80" t="s">
        <v>87</v>
      </c>
      <c r="AD42" s="80"/>
      <c r="AE42" s="80"/>
      <c r="AF42" s="80"/>
      <c r="AG42" s="80"/>
      <c r="AH42" s="80"/>
      <c r="AI42" s="80"/>
      <c r="AJ42" s="80"/>
      <c r="AK42" s="118">
        <v>45210</v>
      </c>
    </row>
    <row r="43" spans="1:37" ht="23.25" thickBot="1" x14ac:dyDescent="0.35">
      <c r="A43" s="17"/>
      <c r="B43" s="119" t="s">
        <v>74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1"/>
      <c r="S43" s="106"/>
      <c r="T43" s="119" t="s">
        <v>65</v>
      </c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</row>
    <row r="44" spans="1:37" ht="22.5" customHeight="1" x14ac:dyDescent="0.25">
      <c r="A44" s="6"/>
      <c r="B44" s="133" t="s">
        <v>1</v>
      </c>
      <c r="C44" s="76"/>
      <c r="D44" s="33"/>
      <c r="E44" s="33"/>
      <c r="F44" s="76"/>
      <c r="G44" s="133" t="s">
        <v>2</v>
      </c>
      <c r="H44" s="133" t="s">
        <v>3</v>
      </c>
      <c r="I44" s="133"/>
      <c r="J44" s="133"/>
      <c r="K44" s="133" t="s">
        <v>4</v>
      </c>
      <c r="L44" s="133"/>
      <c r="M44" s="133"/>
      <c r="N44" s="133"/>
      <c r="O44" s="133" t="s">
        <v>5</v>
      </c>
      <c r="P44" s="133"/>
      <c r="Q44" s="133"/>
      <c r="R44" s="133" t="s">
        <v>6</v>
      </c>
      <c r="T44" s="135" t="s">
        <v>0</v>
      </c>
      <c r="U44" s="135" t="s">
        <v>1</v>
      </c>
      <c r="V44" s="76"/>
      <c r="W44" s="87"/>
      <c r="X44" s="87"/>
      <c r="Y44" s="107"/>
      <c r="Z44" s="135" t="s">
        <v>2</v>
      </c>
      <c r="AA44" s="140" t="s">
        <v>3</v>
      </c>
      <c r="AB44" s="141"/>
      <c r="AC44" s="142"/>
      <c r="AD44" s="140" t="s">
        <v>4</v>
      </c>
      <c r="AE44" s="141"/>
      <c r="AF44" s="141"/>
      <c r="AG44" s="142"/>
      <c r="AH44" s="140" t="s">
        <v>5</v>
      </c>
      <c r="AI44" s="141"/>
      <c r="AJ44" s="142"/>
      <c r="AK44" s="135" t="s">
        <v>6</v>
      </c>
    </row>
    <row r="45" spans="1:37" ht="24.75" customHeight="1" thickBot="1" x14ac:dyDescent="0.3">
      <c r="A45" s="6"/>
      <c r="B45" s="133"/>
      <c r="C45" s="77" t="s">
        <v>81</v>
      </c>
      <c r="D45" s="85" t="s">
        <v>82</v>
      </c>
      <c r="E45" s="85" t="s">
        <v>83</v>
      </c>
      <c r="F45" s="77" t="s">
        <v>81</v>
      </c>
      <c r="G45" s="133"/>
      <c r="H45" s="29" t="s">
        <v>7</v>
      </c>
      <c r="I45" s="29" t="s">
        <v>8</v>
      </c>
      <c r="J45" s="1" t="s">
        <v>9</v>
      </c>
      <c r="K45" s="29" t="s">
        <v>10</v>
      </c>
      <c r="L45" s="29" t="s">
        <v>11</v>
      </c>
      <c r="M45" s="29" t="s">
        <v>12</v>
      </c>
      <c r="N45" s="29" t="s">
        <v>13</v>
      </c>
      <c r="O45" s="29" t="s">
        <v>14</v>
      </c>
      <c r="P45" s="29" t="s">
        <v>15</v>
      </c>
      <c r="Q45" s="29" t="s">
        <v>16</v>
      </c>
      <c r="R45" s="133"/>
      <c r="T45" s="136"/>
      <c r="U45" s="136"/>
      <c r="V45" s="77" t="s">
        <v>81</v>
      </c>
      <c r="W45" s="85" t="s">
        <v>82</v>
      </c>
      <c r="X45" s="85" t="s">
        <v>83</v>
      </c>
      <c r="Y45" s="77" t="s">
        <v>81</v>
      </c>
      <c r="Z45" s="136"/>
      <c r="AA45" s="29" t="s">
        <v>7</v>
      </c>
      <c r="AB45" s="29" t="s">
        <v>8</v>
      </c>
      <c r="AC45" s="1" t="s">
        <v>9</v>
      </c>
      <c r="AD45" s="29" t="s">
        <v>10</v>
      </c>
      <c r="AE45" s="29" t="s">
        <v>11</v>
      </c>
      <c r="AF45" s="29" t="s">
        <v>12</v>
      </c>
      <c r="AG45" s="29" t="s">
        <v>13</v>
      </c>
      <c r="AH45" s="29" t="s">
        <v>14</v>
      </c>
      <c r="AI45" s="29" t="s">
        <v>15</v>
      </c>
      <c r="AJ45" s="29" t="s">
        <v>16</v>
      </c>
      <c r="AK45" s="136"/>
    </row>
    <row r="46" spans="1:37" x14ac:dyDescent="0.25">
      <c r="A46" s="3"/>
      <c r="B46" s="134" t="s">
        <v>17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T46" s="2"/>
      <c r="U46" s="134" t="s">
        <v>17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ht="31.5" x14ac:dyDescent="0.25">
      <c r="A47" s="6">
        <v>2</v>
      </c>
      <c r="B47" s="49" t="s">
        <v>36</v>
      </c>
      <c r="C47" s="49">
        <v>6.26</v>
      </c>
      <c r="D47" s="86">
        <f t="shared" ref="D47:D50" si="39">C47*3%</f>
        <v>0.18779999999999999</v>
      </c>
      <c r="E47" s="79">
        <f t="shared" ref="E47:E50" si="40">C47*10%</f>
        <v>0.626</v>
      </c>
      <c r="F47" s="86">
        <f t="shared" ref="F47:F50" si="41">C47+D47+E47</f>
        <v>7.0738000000000003</v>
      </c>
      <c r="G47" s="14" t="s">
        <v>37</v>
      </c>
      <c r="H47" s="14">
        <v>2.3199999999999998</v>
      </c>
      <c r="I47" s="14">
        <v>4.6399999999999997</v>
      </c>
      <c r="J47" s="14">
        <v>20.079999999999998</v>
      </c>
      <c r="K47" s="19">
        <v>6.96</v>
      </c>
      <c r="L47" s="19">
        <v>0</v>
      </c>
      <c r="M47" s="19">
        <v>3</v>
      </c>
      <c r="N47" s="19">
        <v>0</v>
      </c>
      <c r="O47" s="19">
        <v>88.5</v>
      </c>
      <c r="P47" s="19"/>
      <c r="Q47" s="19"/>
      <c r="R47" s="19">
        <v>112.5</v>
      </c>
      <c r="T47" s="19">
        <v>2</v>
      </c>
      <c r="U47" s="49" t="s">
        <v>36</v>
      </c>
      <c r="V47" s="49">
        <f>C47</f>
        <v>6.26</v>
      </c>
      <c r="W47" s="86">
        <f t="shared" ref="W47:W50" si="42">V47*3%</f>
        <v>0.18779999999999999</v>
      </c>
      <c r="X47" s="86">
        <f t="shared" ref="X47:X50" si="43">V47*10%</f>
        <v>0.626</v>
      </c>
      <c r="Y47" s="86">
        <f t="shared" ref="Y47:Y50" si="44">V47+W47+X47</f>
        <v>7.0738000000000003</v>
      </c>
      <c r="Z47" s="14" t="s">
        <v>37</v>
      </c>
      <c r="AA47" s="14">
        <v>2.3199999999999998</v>
      </c>
      <c r="AB47" s="14">
        <v>4.6399999999999997</v>
      </c>
      <c r="AC47" s="14">
        <v>20.079999999999998</v>
      </c>
      <c r="AD47" s="19">
        <v>6.96</v>
      </c>
      <c r="AE47" s="19">
        <v>0</v>
      </c>
      <c r="AF47" s="19">
        <v>3</v>
      </c>
      <c r="AG47" s="19">
        <v>0</v>
      </c>
      <c r="AH47" s="19">
        <v>88.5</v>
      </c>
      <c r="AI47" s="19"/>
      <c r="AJ47" s="19"/>
      <c r="AK47" s="19">
        <v>112.5</v>
      </c>
    </row>
    <row r="48" spans="1:37" ht="30" x14ac:dyDescent="0.25">
      <c r="A48" s="6">
        <v>8</v>
      </c>
      <c r="B48" s="7" t="s">
        <v>39</v>
      </c>
      <c r="C48" s="7">
        <v>13.17</v>
      </c>
      <c r="D48" s="86">
        <f t="shared" si="39"/>
        <v>0.39510000000000001</v>
      </c>
      <c r="E48" s="79">
        <f t="shared" si="40"/>
        <v>1.3170000000000002</v>
      </c>
      <c r="F48" s="86">
        <f t="shared" si="41"/>
        <v>14.882099999999999</v>
      </c>
      <c r="G48" s="8">
        <v>150</v>
      </c>
      <c r="H48" s="5">
        <v>2.7</v>
      </c>
      <c r="I48" s="5">
        <v>5.41</v>
      </c>
      <c r="J48" s="5">
        <v>18.489999999999998</v>
      </c>
      <c r="K48" s="5">
        <v>66.05</v>
      </c>
      <c r="L48" s="5">
        <v>5.9</v>
      </c>
      <c r="M48" s="5">
        <v>79.86</v>
      </c>
      <c r="N48" s="5">
        <v>0.36</v>
      </c>
      <c r="O48" s="5">
        <v>20</v>
      </c>
      <c r="P48" s="8">
        <v>0.08</v>
      </c>
      <c r="Q48" s="8">
        <v>0.56999999999999995</v>
      </c>
      <c r="R48" s="8">
        <v>128.9</v>
      </c>
      <c r="T48" s="6">
        <v>8</v>
      </c>
      <c r="U48" s="7" t="s">
        <v>39</v>
      </c>
      <c r="V48" s="49">
        <f>(C48/150)*200</f>
        <v>17.560000000000002</v>
      </c>
      <c r="W48" s="86">
        <f t="shared" si="42"/>
        <v>0.52680000000000005</v>
      </c>
      <c r="X48" s="86">
        <f t="shared" si="43"/>
        <v>1.7560000000000002</v>
      </c>
      <c r="Y48" s="86">
        <f t="shared" si="44"/>
        <v>19.842800000000004</v>
      </c>
      <c r="Z48" s="8">
        <v>200</v>
      </c>
      <c r="AA48" s="5">
        <v>3.2</v>
      </c>
      <c r="AB48" s="5">
        <v>7.15</v>
      </c>
      <c r="AC48" s="5">
        <v>20.100000000000001</v>
      </c>
      <c r="AD48" s="5">
        <v>66.05</v>
      </c>
      <c r="AE48" s="5">
        <v>5.9</v>
      </c>
      <c r="AF48" s="5">
        <v>79.86</v>
      </c>
      <c r="AG48" s="5">
        <v>0.36</v>
      </c>
      <c r="AH48" s="5">
        <v>20</v>
      </c>
      <c r="AI48" s="5">
        <v>0.03</v>
      </c>
      <c r="AJ48" s="5">
        <v>0</v>
      </c>
      <c r="AK48" s="5">
        <v>171</v>
      </c>
    </row>
    <row r="49" spans="1:37" x14ac:dyDescent="0.25">
      <c r="A49" s="37">
        <v>959</v>
      </c>
      <c r="B49" s="4" t="s">
        <v>32</v>
      </c>
      <c r="C49" s="4">
        <v>16.2</v>
      </c>
      <c r="D49" s="86">
        <f t="shared" si="39"/>
        <v>0.48599999999999999</v>
      </c>
      <c r="E49" s="79">
        <f t="shared" si="40"/>
        <v>1.62</v>
      </c>
      <c r="F49" s="86">
        <f t="shared" si="41"/>
        <v>18.306000000000001</v>
      </c>
      <c r="G49" s="5">
        <v>200</v>
      </c>
      <c r="H49" s="5">
        <v>3.52</v>
      </c>
      <c r="I49" s="5">
        <v>3.72</v>
      </c>
      <c r="J49" s="5">
        <v>25.49</v>
      </c>
      <c r="K49" s="5">
        <v>122</v>
      </c>
      <c r="L49" s="5">
        <v>14</v>
      </c>
      <c r="M49" s="5">
        <v>90</v>
      </c>
      <c r="N49" s="5">
        <v>0.56000000000000005</v>
      </c>
      <c r="O49" s="5">
        <v>0.01</v>
      </c>
      <c r="P49" s="5">
        <v>0.04</v>
      </c>
      <c r="Q49" s="5">
        <v>1.3</v>
      </c>
      <c r="R49" s="5">
        <v>145.19999999999999</v>
      </c>
      <c r="T49" s="3">
        <v>959</v>
      </c>
      <c r="U49" s="4" t="s">
        <v>32</v>
      </c>
      <c r="V49" s="49">
        <f t="shared" ref="V49:V50" si="45">C49</f>
        <v>16.2</v>
      </c>
      <c r="W49" s="86">
        <f t="shared" si="42"/>
        <v>0.48599999999999999</v>
      </c>
      <c r="X49" s="86">
        <f t="shared" si="43"/>
        <v>1.62</v>
      </c>
      <c r="Y49" s="86">
        <f t="shared" si="44"/>
        <v>18.306000000000001</v>
      </c>
      <c r="Z49" s="5">
        <v>200</v>
      </c>
      <c r="AA49" s="5">
        <v>3.52</v>
      </c>
      <c r="AB49" s="5">
        <v>3.72</v>
      </c>
      <c r="AC49" s="5">
        <v>25.49</v>
      </c>
      <c r="AD49" s="5">
        <v>122</v>
      </c>
      <c r="AE49" s="5">
        <v>14</v>
      </c>
      <c r="AF49" s="5">
        <v>90</v>
      </c>
      <c r="AG49" s="5">
        <v>0.56000000000000005</v>
      </c>
      <c r="AH49" s="5">
        <v>0.01</v>
      </c>
      <c r="AI49" s="5">
        <v>0.04</v>
      </c>
      <c r="AJ49" s="5">
        <v>1.3</v>
      </c>
      <c r="AK49" s="5">
        <v>145.19999999999999</v>
      </c>
    </row>
    <row r="50" spans="1:37" x14ac:dyDescent="0.25">
      <c r="A50" s="63"/>
      <c r="B50" s="4" t="s">
        <v>79</v>
      </c>
      <c r="C50" s="4">
        <v>25</v>
      </c>
      <c r="D50" s="86">
        <f t="shared" si="39"/>
        <v>0.75</v>
      </c>
      <c r="E50" s="79">
        <f t="shared" si="40"/>
        <v>2.5</v>
      </c>
      <c r="F50" s="86">
        <f t="shared" si="41"/>
        <v>28.25</v>
      </c>
      <c r="G50" s="5">
        <v>130</v>
      </c>
      <c r="H50" s="5">
        <v>1.5</v>
      </c>
      <c r="I50" s="5">
        <v>0.5</v>
      </c>
      <c r="J50" s="5">
        <v>21</v>
      </c>
      <c r="K50" s="5">
        <v>14.4</v>
      </c>
      <c r="L50" s="5">
        <v>75.599999999999994</v>
      </c>
      <c r="M50" s="5">
        <v>50.4</v>
      </c>
      <c r="N50" s="5">
        <v>1</v>
      </c>
      <c r="O50" s="5">
        <v>36</v>
      </c>
      <c r="P50" s="5">
        <v>7.0000000000000007E-2</v>
      </c>
      <c r="Q50" s="5">
        <v>18</v>
      </c>
      <c r="R50" s="5">
        <v>172.8</v>
      </c>
      <c r="T50" s="3"/>
      <c r="U50" s="4" t="s">
        <v>79</v>
      </c>
      <c r="V50" s="49">
        <f t="shared" si="45"/>
        <v>25</v>
      </c>
      <c r="W50" s="86">
        <f t="shared" si="42"/>
        <v>0.75</v>
      </c>
      <c r="X50" s="86">
        <f t="shared" si="43"/>
        <v>2.5</v>
      </c>
      <c r="Y50" s="86">
        <f t="shared" si="44"/>
        <v>28.25</v>
      </c>
      <c r="Z50" s="5">
        <v>130</v>
      </c>
      <c r="AA50" s="5">
        <v>1.5</v>
      </c>
      <c r="AB50" s="5">
        <v>0.5</v>
      </c>
      <c r="AC50" s="5">
        <v>21</v>
      </c>
      <c r="AD50" s="5">
        <v>14.4</v>
      </c>
      <c r="AE50" s="5">
        <v>75.599999999999994</v>
      </c>
      <c r="AF50" s="5">
        <v>50.4</v>
      </c>
      <c r="AG50" s="5">
        <v>1</v>
      </c>
      <c r="AH50" s="5">
        <v>36</v>
      </c>
      <c r="AI50" s="5">
        <v>7.0000000000000007E-2</v>
      </c>
      <c r="AJ50" s="5">
        <v>18</v>
      </c>
      <c r="AK50" s="5">
        <v>172.8</v>
      </c>
    </row>
    <row r="51" spans="1:37" x14ac:dyDescent="0.25">
      <c r="A51" s="16"/>
      <c r="B51" s="9" t="s">
        <v>20</v>
      </c>
      <c r="C51" s="9">
        <f>SUM(C47:C50)</f>
        <v>60.629999999999995</v>
      </c>
      <c r="D51" s="86">
        <f>C51*3%</f>
        <v>1.8188999999999997</v>
      </c>
      <c r="E51" s="79">
        <f>C51*10%</f>
        <v>6.0629999999999997</v>
      </c>
      <c r="F51" s="86">
        <f>C51+D51+E51</f>
        <v>68.511899999999997</v>
      </c>
      <c r="G51" s="5"/>
      <c r="H51" s="8">
        <f t="shared" ref="H51:R51" si="46">SUM(H47:H49)</f>
        <v>8.5399999999999991</v>
      </c>
      <c r="I51" s="8">
        <f t="shared" si="46"/>
        <v>13.770000000000001</v>
      </c>
      <c r="J51" s="8">
        <f t="shared" si="46"/>
        <v>64.059999999999988</v>
      </c>
      <c r="K51" s="8">
        <f t="shared" si="46"/>
        <v>195.01</v>
      </c>
      <c r="L51" s="8">
        <f t="shared" si="46"/>
        <v>19.899999999999999</v>
      </c>
      <c r="M51" s="8">
        <f t="shared" si="46"/>
        <v>172.86</v>
      </c>
      <c r="N51" s="8">
        <f t="shared" si="46"/>
        <v>0.92</v>
      </c>
      <c r="O51" s="8">
        <f t="shared" si="46"/>
        <v>108.51</v>
      </c>
      <c r="P51" s="8">
        <f t="shared" si="46"/>
        <v>0.12</v>
      </c>
      <c r="Q51" s="8">
        <f t="shared" si="46"/>
        <v>1.87</v>
      </c>
      <c r="R51" s="8">
        <f t="shared" si="46"/>
        <v>386.6</v>
      </c>
      <c r="T51" s="3"/>
      <c r="U51" s="9" t="s">
        <v>20</v>
      </c>
      <c r="V51" s="9">
        <f>SUM(V47:V50)</f>
        <v>65.02</v>
      </c>
      <c r="W51" s="86">
        <f>V51*3%</f>
        <v>1.9505999999999999</v>
      </c>
      <c r="X51" s="86">
        <f>V51*10%</f>
        <v>6.5019999999999998</v>
      </c>
      <c r="Y51" s="86">
        <f>SUM(Y47:Y50)</f>
        <v>73.4726</v>
      </c>
      <c r="Z51" s="5"/>
      <c r="AA51" s="8">
        <f t="shared" ref="AA51:AK51" si="47">SUM(AA47:AA49)</f>
        <v>9.0399999999999991</v>
      </c>
      <c r="AB51" s="8">
        <f t="shared" si="47"/>
        <v>15.51</v>
      </c>
      <c r="AC51" s="8">
        <f t="shared" si="47"/>
        <v>65.67</v>
      </c>
      <c r="AD51" s="8">
        <f t="shared" si="47"/>
        <v>195.01</v>
      </c>
      <c r="AE51" s="8">
        <f t="shared" si="47"/>
        <v>19.899999999999999</v>
      </c>
      <c r="AF51" s="8">
        <f t="shared" si="47"/>
        <v>172.86</v>
      </c>
      <c r="AG51" s="8">
        <f t="shared" si="47"/>
        <v>0.92</v>
      </c>
      <c r="AH51" s="8">
        <f t="shared" si="47"/>
        <v>108.51</v>
      </c>
      <c r="AI51" s="8">
        <f t="shared" si="47"/>
        <v>7.0000000000000007E-2</v>
      </c>
      <c r="AJ51" s="8">
        <f t="shared" si="47"/>
        <v>1.3</v>
      </c>
      <c r="AK51" s="8">
        <f t="shared" si="47"/>
        <v>428.7</v>
      </c>
    </row>
    <row r="52" spans="1:37" x14ac:dyDescent="0.25">
      <c r="A52" s="17"/>
      <c r="B52" s="11"/>
      <c r="C52" s="11"/>
      <c r="D52" s="11"/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T52" s="10"/>
      <c r="U52" s="11"/>
      <c r="V52" s="11"/>
      <c r="W52" s="91"/>
      <c r="X52" s="91"/>
      <c r="Y52" s="91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B53" s="134" t="s">
        <v>21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T53" s="2"/>
      <c r="U53" s="134" t="s">
        <v>21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  <row r="54" spans="1:37" ht="30" x14ac:dyDescent="0.25">
      <c r="A54" s="62">
        <v>70.709999999999994</v>
      </c>
      <c r="B54" s="4" t="s">
        <v>72</v>
      </c>
      <c r="C54" s="4">
        <v>20</v>
      </c>
      <c r="D54" s="86">
        <f t="shared" ref="D54:D60" si="48">C54*3%</f>
        <v>0.6</v>
      </c>
      <c r="E54" s="79">
        <f t="shared" ref="E54:E60" si="49">C54*10%</f>
        <v>2</v>
      </c>
      <c r="F54" s="86">
        <f t="shared" ref="F54:F60" si="50">C54+D54+E54</f>
        <v>22.6</v>
      </c>
      <c r="G54" s="5">
        <v>60</v>
      </c>
      <c r="H54" s="5">
        <v>4</v>
      </c>
      <c r="I54" s="5">
        <v>0.4</v>
      </c>
      <c r="J54" s="5">
        <v>6.7</v>
      </c>
      <c r="K54" s="5">
        <v>20</v>
      </c>
      <c r="L54" s="5">
        <v>60</v>
      </c>
      <c r="M54" s="5">
        <v>180</v>
      </c>
      <c r="N54" s="5">
        <v>0</v>
      </c>
      <c r="O54" s="5">
        <v>0</v>
      </c>
      <c r="P54" s="5">
        <v>0.02</v>
      </c>
      <c r="Q54" s="5">
        <v>0</v>
      </c>
      <c r="R54" s="5">
        <v>40.380000000000003</v>
      </c>
      <c r="T54" s="62">
        <v>70.709999999999994</v>
      </c>
      <c r="U54" s="4" t="s">
        <v>72</v>
      </c>
      <c r="V54" s="4">
        <f>C54</f>
        <v>20</v>
      </c>
      <c r="W54" s="86">
        <f t="shared" ref="W54:W60" si="51">V54*3%</f>
        <v>0.6</v>
      </c>
      <c r="X54" s="86">
        <f t="shared" ref="X54:X60" si="52">V54*10%</f>
        <v>2</v>
      </c>
      <c r="Y54" s="86">
        <f t="shared" ref="Y54:Y60" si="53">V54+W54+X54</f>
        <v>22.6</v>
      </c>
      <c r="Z54" s="5">
        <v>60</v>
      </c>
      <c r="AA54" s="5">
        <v>4</v>
      </c>
      <c r="AB54" s="5">
        <v>0.4</v>
      </c>
      <c r="AC54" s="5">
        <v>6.7</v>
      </c>
      <c r="AD54" s="5">
        <v>20</v>
      </c>
      <c r="AE54" s="5">
        <v>60</v>
      </c>
      <c r="AF54" s="5">
        <v>180</v>
      </c>
      <c r="AG54" s="5">
        <v>0</v>
      </c>
      <c r="AH54" s="5">
        <v>0</v>
      </c>
      <c r="AI54" s="5">
        <v>0.02</v>
      </c>
      <c r="AJ54" s="5">
        <v>0</v>
      </c>
      <c r="AK54" s="5">
        <v>40.380000000000003</v>
      </c>
    </row>
    <row r="55" spans="1:37" x14ac:dyDescent="0.25">
      <c r="A55" s="63">
        <v>88</v>
      </c>
      <c r="B55" s="4" t="s">
        <v>22</v>
      </c>
      <c r="C55" s="4">
        <v>16.78</v>
      </c>
      <c r="D55" s="86">
        <f t="shared" si="48"/>
        <v>0.50340000000000007</v>
      </c>
      <c r="E55" s="79">
        <f t="shared" si="49"/>
        <v>1.6780000000000002</v>
      </c>
      <c r="F55" s="86">
        <f t="shared" si="50"/>
        <v>18.961400000000001</v>
      </c>
      <c r="G55" s="5" t="s">
        <v>23</v>
      </c>
      <c r="H55" s="5">
        <v>1.4</v>
      </c>
      <c r="I55" s="5">
        <v>3.91</v>
      </c>
      <c r="J55" s="5">
        <v>6.79</v>
      </c>
      <c r="K55" s="5">
        <v>34.659999999999997</v>
      </c>
      <c r="L55" s="5">
        <v>17.8</v>
      </c>
      <c r="M55" s="5">
        <v>38.1</v>
      </c>
      <c r="N55" s="5">
        <v>0.64</v>
      </c>
      <c r="O55" s="5">
        <v>0</v>
      </c>
      <c r="P55" s="5">
        <v>0.05</v>
      </c>
      <c r="Q55" s="5">
        <v>18.46</v>
      </c>
      <c r="R55" s="5">
        <v>84.75</v>
      </c>
      <c r="T55" s="63">
        <v>88</v>
      </c>
      <c r="U55" s="4" t="s">
        <v>22</v>
      </c>
      <c r="V55" s="4">
        <f>(C55/200)*250</f>
        <v>20.975000000000001</v>
      </c>
      <c r="W55" s="86">
        <f t="shared" si="51"/>
        <v>0.62924999999999998</v>
      </c>
      <c r="X55" s="86">
        <f t="shared" si="52"/>
        <v>2.0975000000000001</v>
      </c>
      <c r="Y55" s="86">
        <f t="shared" si="53"/>
        <v>23.701750000000001</v>
      </c>
      <c r="Z55" s="5" t="s">
        <v>29</v>
      </c>
      <c r="AA55" s="5">
        <v>2.2000000000000002</v>
      </c>
      <c r="AB55" s="5">
        <v>4.5</v>
      </c>
      <c r="AC55" s="5">
        <v>7.2</v>
      </c>
      <c r="AD55" s="5">
        <v>34.659999999999997</v>
      </c>
      <c r="AE55" s="5">
        <v>17.8</v>
      </c>
      <c r="AF55" s="5">
        <v>38.1</v>
      </c>
      <c r="AG55" s="5">
        <v>0.64</v>
      </c>
      <c r="AH55" s="5">
        <v>0</v>
      </c>
      <c r="AI55" s="5">
        <v>0.05</v>
      </c>
      <c r="AJ55" s="5">
        <v>14.7</v>
      </c>
      <c r="AK55" s="5">
        <v>72.400000000000006</v>
      </c>
    </row>
    <row r="56" spans="1:37" x14ac:dyDescent="0.25">
      <c r="A56" s="3">
        <v>304</v>
      </c>
      <c r="B56" s="4" t="s">
        <v>55</v>
      </c>
      <c r="C56" s="4">
        <v>9.69</v>
      </c>
      <c r="D56" s="86">
        <f t="shared" si="48"/>
        <v>0.29069999999999996</v>
      </c>
      <c r="E56" s="79">
        <f t="shared" si="49"/>
        <v>0.96899999999999997</v>
      </c>
      <c r="F56" s="86">
        <f t="shared" si="50"/>
        <v>10.949699999999998</v>
      </c>
      <c r="G56" s="5">
        <v>150</v>
      </c>
      <c r="H56" s="8">
        <v>4.4450000000000003</v>
      </c>
      <c r="I56" s="8">
        <v>4.53</v>
      </c>
      <c r="J56" s="8">
        <v>26.67</v>
      </c>
      <c r="K56" s="5">
        <v>2.39</v>
      </c>
      <c r="L56" s="5">
        <v>76.81</v>
      </c>
      <c r="M56" s="5">
        <v>61.39</v>
      </c>
      <c r="N56" s="5">
        <v>2.39</v>
      </c>
      <c r="O56" s="5">
        <v>0.09</v>
      </c>
      <c r="P56" s="5">
        <v>0.39</v>
      </c>
      <c r="Q56" s="5">
        <v>0</v>
      </c>
      <c r="R56" s="5">
        <v>298.47000000000003</v>
      </c>
      <c r="T56" s="3">
        <v>304</v>
      </c>
      <c r="U56" s="4" t="s">
        <v>55</v>
      </c>
      <c r="V56" s="4">
        <f>(C56/150)*180</f>
        <v>11.627999999999998</v>
      </c>
      <c r="W56" s="86">
        <f t="shared" si="51"/>
        <v>0.34883999999999993</v>
      </c>
      <c r="X56" s="86">
        <f t="shared" si="52"/>
        <v>1.1627999999999998</v>
      </c>
      <c r="Y56" s="86">
        <f t="shared" si="53"/>
        <v>13.139639999999996</v>
      </c>
      <c r="Z56" s="5">
        <v>180</v>
      </c>
      <c r="AA56" s="8">
        <v>4.4450000000000003</v>
      </c>
      <c r="AB56" s="8">
        <v>4.53</v>
      </c>
      <c r="AC56" s="8">
        <v>26.67</v>
      </c>
      <c r="AD56" s="5">
        <v>2.39</v>
      </c>
      <c r="AE56" s="5">
        <v>76.81</v>
      </c>
      <c r="AF56" s="5">
        <v>61.39</v>
      </c>
      <c r="AG56" s="5">
        <v>2.39</v>
      </c>
      <c r="AH56" s="5">
        <v>0.09</v>
      </c>
      <c r="AI56" s="5">
        <v>0.39</v>
      </c>
      <c r="AJ56" s="5">
        <v>0</v>
      </c>
      <c r="AK56" s="5">
        <v>298.47000000000003</v>
      </c>
    </row>
    <row r="57" spans="1:37" x14ac:dyDescent="0.25">
      <c r="A57" s="3">
        <v>608</v>
      </c>
      <c r="B57" s="4" t="s">
        <v>33</v>
      </c>
      <c r="C57" s="4">
        <v>38.4</v>
      </c>
      <c r="D57" s="86">
        <f t="shared" si="48"/>
        <v>1.1519999999999999</v>
      </c>
      <c r="E57" s="79">
        <f t="shared" si="49"/>
        <v>3.84</v>
      </c>
      <c r="F57" s="86">
        <f t="shared" si="50"/>
        <v>43.391999999999996</v>
      </c>
      <c r="G57" s="5">
        <v>100</v>
      </c>
      <c r="H57" s="5">
        <v>15.55</v>
      </c>
      <c r="I57" s="5">
        <v>11.55</v>
      </c>
      <c r="J57" s="5">
        <v>15.7</v>
      </c>
      <c r="K57" s="5">
        <v>43.75</v>
      </c>
      <c r="L57" s="5">
        <v>32.130000000000003</v>
      </c>
      <c r="M57" s="5">
        <v>116.38</v>
      </c>
      <c r="N57" s="5">
        <v>1.5</v>
      </c>
      <c r="O57" s="5">
        <v>28.75</v>
      </c>
      <c r="P57" s="5">
        <v>0.1</v>
      </c>
      <c r="Q57" s="5">
        <v>0.15</v>
      </c>
      <c r="R57" s="5">
        <v>228.75</v>
      </c>
      <c r="T57" s="3">
        <v>608</v>
      </c>
      <c r="U57" s="4" t="s">
        <v>33</v>
      </c>
      <c r="V57" s="4">
        <f t="shared" ref="V57:V58" si="54">C57</f>
        <v>38.4</v>
      </c>
      <c r="W57" s="86">
        <f t="shared" si="51"/>
        <v>1.1519999999999999</v>
      </c>
      <c r="X57" s="86">
        <f t="shared" si="52"/>
        <v>3.84</v>
      </c>
      <c r="Y57" s="86">
        <f t="shared" si="53"/>
        <v>43.391999999999996</v>
      </c>
      <c r="Z57" s="5">
        <v>100</v>
      </c>
      <c r="AA57" s="5">
        <v>17.23</v>
      </c>
      <c r="AB57" s="5">
        <v>14.56</v>
      </c>
      <c r="AC57" s="5">
        <v>18.2</v>
      </c>
      <c r="AD57" s="5">
        <v>43.75</v>
      </c>
      <c r="AE57" s="5">
        <v>32.130000000000003</v>
      </c>
      <c r="AF57" s="5">
        <v>116.38</v>
      </c>
      <c r="AG57" s="5">
        <v>1.5</v>
      </c>
      <c r="AH57" s="5">
        <v>28.75</v>
      </c>
      <c r="AI57" s="5">
        <v>0.1</v>
      </c>
      <c r="AJ57" s="5">
        <v>0.15</v>
      </c>
      <c r="AK57" s="5">
        <v>248.34</v>
      </c>
    </row>
    <row r="58" spans="1:37" x14ac:dyDescent="0.25">
      <c r="A58" s="135">
        <v>349</v>
      </c>
      <c r="B58" s="4" t="s">
        <v>56</v>
      </c>
      <c r="C58" s="32">
        <v>16.3</v>
      </c>
      <c r="D58" s="86">
        <f t="shared" si="48"/>
        <v>0.48899999999999999</v>
      </c>
      <c r="E58" s="79">
        <f t="shared" si="49"/>
        <v>1.6300000000000001</v>
      </c>
      <c r="F58" s="86">
        <f t="shared" si="50"/>
        <v>18.419</v>
      </c>
      <c r="G58" s="5">
        <v>200</v>
      </c>
      <c r="H58" s="5">
        <v>1.4</v>
      </c>
      <c r="I58" s="5"/>
      <c r="J58" s="5">
        <v>24.2</v>
      </c>
      <c r="K58" s="5">
        <v>16.399999999999999</v>
      </c>
      <c r="L58" s="5">
        <v>6.6</v>
      </c>
      <c r="M58" s="5">
        <v>7.3</v>
      </c>
      <c r="N58" s="5">
        <v>0.32</v>
      </c>
      <c r="O58" s="5">
        <v>0</v>
      </c>
      <c r="P58" s="5">
        <v>0</v>
      </c>
      <c r="Q58" s="5">
        <v>68</v>
      </c>
      <c r="R58" s="5">
        <v>112.49</v>
      </c>
      <c r="T58" s="3">
        <v>349</v>
      </c>
      <c r="U58" s="4" t="s">
        <v>56</v>
      </c>
      <c r="V58" s="4">
        <f t="shared" si="54"/>
        <v>16.3</v>
      </c>
      <c r="W58" s="86">
        <f t="shared" si="51"/>
        <v>0.48899999999999999</v>
      </c>
      <c r="X58" s="86">
        <f t="shared" si="52"/>
        <v>1.6300000000000001</v>
      </c>
      <c r="Y58" s="86">
        <f t="shared" si="53"/>
        <v>18.419</v>
      </c>
      <c r="Z58" s="5">
        <v>200</v>
      </c>
      <c r="AA58" s="5">
        <v>1.4</v>
      </c>
      <c r="AB58" s="5"/>
      <c r="AC58" s="5">
        <v>24.2</v>
      </c>
      <c r="AD58" s="5">
        <v>16.399999999999999</v>
      </c>
      <c r="AE58" s="5">
        <v>6.6</v>
      </c>
      <c r="AF58" s="5">
        <v>7.3</v>
      </c>
      <c r="AG58" s="5">
        <v>0.32</v>
      </c>
      <c r="AH58" s="5">
        <v>0</v>
      </c>
      <c r="AI58" s="5">
        <v>0</v>
      </c>
      <c r="AJ58" s="5">
        <v>68</v>
      </c>
      <c r="AK58" s="5">
        <v>112.49</v>
      </c>
    </row>
    <row r="59" spans="1:37" x14ac:dyDescent="0.25">
      <c r="A59" s="136"/>
      <c r="B59" s="32" t="s">
        <v>27</v>
      </c>
      <c r="C59" s="32">
        <v>1.8</v>
      </c>
      <c r="D59" s="86">
        <f t="shared" si="48"/>
        <v>5.3999999999999999E-2</v>
      </c>
      <c r="E59" s="79">
        <f t="shared" si="49"/>
        <v>0.18000000000000002</v>
      </c>
      <c r="F59" s="86">
        <f t="shared" si="50"/>
        <v>2.0340000000000003</v>
      </c>
      <c r="G59" s="37">
        <v>20</v>
      </c>
      <c r="H59" s="37">
        <v>3.2</v>
      </c>
      <c r="I59" s="37">
        <v>1.36</v>
      </c>
      <c r="J59" s="37">
        <v>14.26</v>
      </c>
      <c r="K59" s="37">
        <v>125</v>
      </c>
      <c r="L59" s="37">
        <v>36</v>
      </c>
      <c r="M59" s="37">
        <v>129</v>
      </c>
      <c r="N59" s="37">
        <v>3.6</v>
      </c>
      <c r="O59" s="37">
        <v>0</v>
      </c>
      <c r="P59" s="37">
        <v>0.3</v>
      </c>
      <c r="Q59" s="37">
        <v>0.2</v>
      </c>
      <c r="R59" s="37">
        <v>82</v>
      </c>
      <c r="S59" s="31"/>
      <c r="T59" s="3"/>
      <c r="U59" s="32" t="s">
        <v>27</v>
      </c>
      <c r="V59" s="32">
        <v>1.8</v>
      </c>
      <c r="W59" s="86">
        <f t="shared" si="51"/>
        <v>5.3999999999999999E-2</v>
      </c>
      <c r="X59" s="86">
        <f t="shared" si="52"/>
        <v>0.18000000000000002</v>
      </c>
      <c r="Y59" s="86">
        <f t="shared" si="53"/>
        <v>2.0340000000000003</v>
      </c>
      <c r="Z59" s="37">
        <v>20</v>
      </c>
      <c r="AA59" s="37">
        <v>3.2</v>
      </c>
      <c r="AB59" s="37">
        <v>1.36</v>
      </c>
      <c r="AC59" s="37">
        <v>14.26</v>
      </c>
      <c r="AD59" s="37">
        <v>125</v>
      </c>
      <c r="AE59" s="37">
        <v>36</v>
      </c>
      <c r="AF59" s="37">
        <v>129</v>
      </c>
      <c r="AG59" s="37">
        <v>3.6</v>
      </c>
      <c r="AH59" s="37">
        <v>0</v>
      </c>
      <c r="AI59" s="37">
        <v>0.3</v>
      </c>
      <c r="AJ59" s="37">
        <v>0.2</v>
      </c>
      <c r="AK59" s="37">
        <v>82</v>
      </c>
    </row>
    <row r="60" spans="1:37" ht="38.25" x14ac:dyDescent="0.25">
      <c r="A60" s="2"/>
      <c r="B60" s="32" t="s">
        <v>70</v>
      </c>
      <c r="C60" s="32">
        <v>1.8</v>
      </c>
      <c r="D60" s="86">
        <f t="shared" si="48"/>
        <v>5.3999999999999999E-2</v>
      </c>
      <c r="E60" s="79">
        <f t="shared" si="49"/>
        <v>0.18000000000000002</v>
      </c>
      <c r="F60" s="86">
        <f t="shared" si="50"/>
        <v>2.0340000000000003</v>
      </c>
      <c r="G60" s="37">
        <v>30</v>
      </c>
      <c r="H60" s="37">
        <v>2.4</v>
      </c>
      <c r="I60" s="37">
        <v>1.6</v>
      </c>
      <c r="J60" s="37">
        <v>12.8</v>
      </c>
      <c r="K60" s="37">
        <v>21.9</v>
      </c>
      <c r="L60" s="37">
        <v>12</v>
      </c>
      <c r="M60" s="37">
        <v>37.5</v>
      </c>
      <c r="N60" s="37">
        <v>0.8</v>
      </c>
      <c r="O60" s="37">
        <v>0</v>
      </c>
      <c r="P60" s="37">
        <v>0.4</v>
      </c>
      <c r="Q60" s="37">
        <v>0.4</v>
      </c>
      <c r="R60" s="37">
        <v>78</v>
      </c>
      <c r="S60" s="31"/>
      <c r="T60" s="3"/>
      <c r="U60" s="32" t="s">
        <v>70</v>
      </c>
      <c r="V60" s="32">
        <v>1.8</v>
      </c>
      <c r="W60" s="86">
        <f t="shared" si="51"/>
        <v>5.3999999999999999E-2</v>
      </c>
      <c r="X60" s="86">
        <f t="shared" si="52"/>
        <v>0.18000000000000002</v>
      </c>
      <c r="Y60" s="86">
        <f t="shared" si="53"/>
        <v>2.0340000000000003</v>
      </c>
      <c r="Z60" s="37">
        <v>30</v>
      </c>
      <c r="AA60" s="37">
        <v>2.4</v>
      </c>
      <c r="AB60" s="37">
        <v>1.6</v>
      </c>
      <c r="AC60" s="37">
        <v>12.8</v>
      </c>
      <c r="AD60" s="37">
        <v>21.9</v>
      </c>
      <c r="AE60" s="37">
        <v>12</v>
      </c>
      <c r="AF60" s="37">
        <v>37.5</v>
      </c>
      <c r="AG60" s="37">
        <v>0.8</v>
      </c>
      <c r="AH60" s="37">
        <v>0</v>
      </c>
      <c r="AI60" s="37">
        <v>0.4</v>
      </c>
      <c r="AJ60" s="37">
        <v>0.4</v>
      </c>
      <c r="AK60" s="37">
        <v>78</v>
      </c>
    </row>
    <row r="61" spans="1:37" x14ac:dyDescent="0.25">
      <c r="A61" s="19"/>
      <c r="B61" s="12" t="s">
        <v>20</v>
      </c>
      <c r="C61" s="12">
        <f>SUM(C54:C60)</f>
        <v>104.77</v>
      </c>
      <c r="D61" s="86">
        <f>C61*3%</f>
        <v>3.1430999999999996</v>
      </c>
      <c r="E61" s="79">
        <f>C61*10%</f>
        <v>10.477</v>
      </c>
      <c r="F61" s="86">
        <f>C61+D61+E61</f>
        <v>118.3901</v>
      </c>
      <c r="G61" s="5"/>
      <c r="H61" s="8">
        <f t="shared" ref="H61:R61" si="55">SUM(H55:H60)</f>
        <v>28.395</v>
      </c>
      <c r="I61" s="8">
        <f t="shared" si="55"/>
        <v>22.950000000000003</v>
      </c>
      <c r="J61" s="8">
        <f t="shared" si="55"/>
        <v>100.42</v>
      </c>
      <c r="K61" s="8">
        <f t="shared" si="55"/>
        <v>244.1</v>
      </c>
      <c r="L61" s="8">
        <f t="shared" si="55"/>
        <v>181.34</v>
      </c>
      <c r="M61" s="8">
        <f t="shared" si="55"/>
        <v>389.67</v>
      </c>
      <c r="N61" s="8">
        <f t="shared" si="55"/>
        <v>9.2500000000000018</v>
      </c>
      <c r="O61" s="8">
        <f t="shared" si="55"/>
        <v>28.84</v>
      </c>
      <c r="P61" s="8">
        <f t="shared" si="55"/>
        <v>1.2400000000000002</v>
      </c>
      <c r="Q61" s="8">
        <f t="shared" si="55"/>
        <v>87.210000000000008</v>
      </c>
      <c r="R61" s="8">
        <f t="shared" si="55"/>
        <v>884.46</v>
      </c>
      <c r="T61" s="3"/>
      <c r="U61" s="12" t="s">
        <v>20</v>
      </c>
      <c r="V61" s="12">
        <f>SUM(V54:V60)</f>
        <v>110.90299999999999</v>
      </c>
      <c r="W61" s="86">
        <f>V61*3%</f>
        <v>3.3270899999999997</v>
      </c>
      <c r="X61" s="86">
        <f>V61*10%</f>
        <v>11.090299999999999</v>
      </c>
      <c r="Y61" s="86">
        <f>V61+W61+X61</f>
        <v>125.32038999999999</v>
      </c>
      <c r="Z61" s="5"/>
      <c r="AA61" s="8">
        <f t="shared" ref="AA61:AK61" si="56">SUM(AA55:AA60)</f>
        <v>30.874999999999996</v>
      </c>
      <c r="AB61" s="8">
        <f t="shared" si="56"/>
        <v>26.550000000000004</v>
      </c>
      <c r="AC61" s="8">
        <f t="shared" si="56"/>
        <v>103.33000000000001</v>
      </c>
      <c r="AD61" s="8">
        <f t="shared" si="56"/>
        <v>244.1</v>
      </c>
      <c r="AE61" s="8">
        <f t="shared" si="56"/>
        <v>181.34</v>
      </c>
      <c r="AF61" s="8">
        <f t="shared" si="56"/>
        <v>389.67</v>
      </c>
      <c r="AG61" s="8">
        <f t="shared" si="56"/>
        <v>9.2500000000000018</v>
      </c>
      <c r="AH61" s="8">
        <f t="shared" si="56"/>
        <v>28.84</v>
      </c>
      <c r="AI61" s="8">
        <f t="shared" si="56"/>
        <v>1.2400000000000002</v>
      </c>
      <c r="AJ61" s="8">
        <f t="shared" si="56"/>
        <v>83.45</v>
      </c>
      <c r="AK61" s="8">
        <f t="shared" si="56"/>
        <v>891.7</v>
      </c>
    </row>
    <row r="62" spans="1:37" s="28" customFormat="1" x14ac:dyDescent="0.25">
      <c r="A62" s="108"/>
      <c r="B62" s="23" t="s">
        <v>28</v>
      </c>
      <c r="C62" s="23">
        <f>C51+C61</f>
        <v>165.39999999999998</v>
      </c>
      <c r="D62" s="103">
        <f>C62*3%</f>
        <v>4.9619999999999989</v>
      </c>
      <c r="E62" s="104">
        <f>C62*10%</f>
        <v>16.54</v>
      </c>
      <c r="F62" s="103">
        <f>C62+D62+E62</f>
        <v>186.90199999999996</v>
      </c>
      <c r="G62" s="17"/>
      <c r="H62" s="105">
        <f t="shared" ref="H62:R62" si="57">H51+H61</f>
        <v>36.935000000000002</v>
      </c>
      <c r="I62" s="105">
        <f t="shared" si="57"/>
        <v>36.720000000000006</v>
      </c>
      <c r="J62" s="105">
        <f t="shared" si="57"/>
        <v>164.48</v>
      </c>
      <c r="K62" s="105">
        <f t="shared" si="57"/>
        <v>439.11</v>
      </c>
      <c r="L62" s="105">
        <f t="shared" si="57"/>
        <v>201.24</v>
      </c>
      <c r="M62" s="105">
        <f t="shared" si="57"/>
        <v>562.53</v>
      </c>
      <c r="N62" s="105">
        <f t="shared" si="57"/>
        <v>10.170000000000002</v>
      </c>
      <c r="O62" s="105">
        <f t="shared" si="57"/>
        <v>137.35</v>
      </c>
      <c r="P62" s="105">
        <f t="shared" si="57"/>
        <v>1.3600000000000003</v>
      </c>
      <c r="Q62" s="105">
        <f t="shared" si="57"/>
        <v>89.080000000000013</v>
      </c>
      <c r="R62" s="8">
        <f t="shared" si="57"/>
        <v>1271.06</v>
      </c>
      <c r="T62" s="6"/>
      <c r="U62" s="23" t="s">
        <v>28</v>
      </c>
      <c r="V62" s="23">
        <f>V51+V61</f>
        <v>175.923</v>
      </c>
      <c r="W62" s="103">
        <f>V62*3%</f>
        <v>5.2776899999999998</v>
      </c>
      <c r="X62" s="103">
        <f>V62*10%</f>
        <v>17.592300000000002</v>
      </c>
      <c r="Y62" s="103">
        <f>Y51+Y61</f>
        <v>198.79298999999997</v>
      </c>
      <c r="Z62" s="17"/>
      <c r="AA62" s="105">
        <f t="shared" ref="AA62:AK62" si="58">AA51+AA61</f>
        <v>39.914999999999992</v>
      </c>
      <c r="AB62" s="105">
        <f t="shared" si="58"/>
        <v>42.06</v>
      </c>
      <c r="AC62" s="105">
        <f t="shared" si="58"/>
        <v>169</v>
      </c>
      <c r="AD62" s="105">
        <f t="shared" si="58"/>
        <v>439.11</v>
      </c>
      <c r="AE62" s="105">
        <f t="shared" si="58"/>
        <v>201.24</v>
      </c>
      <c r="AF62" s="105">
        <f t="shared" si="58"/>
        <v>562.53</v>
      </c>
      <c r="AG62" s="105">
        <f t="shared" si="58"/>
        <v>10.170000000000002</v>
      </c>
      <c r="AH62" s="105">
        <f t="shared" si="58"/>
        <v>137.35</v>
      </c>
      <c r="AI62" s="105">
        <f t="shared" si="58"/>
        <v>1.3100000000000003</v>
      </c>
      <c r="AJ62" s="105">
        <f t="shared" si="58"/>
        <v>84.75</v>
      </c>
      <c r="AK62" s="8">
        <f t="shared" si="58"/>
        <v>1320.4</v>
      </c>
    </row>
    <row r="63" spans="1:37" x14ac:dyDescent="0.25">
      <c r="A63" s="21"/>
    </row>
    <row r="64" spans="1:37" ht="26.25" customHeight="1" x14ac:dyDescent="0.25">
      <c r="A64" s="80" t="s">
        <v>86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82"/>
      <c r="Y64" s="82"/>
      <c r="Z64" s="80"/>
      <c r="AA64" s="80"/>
      <c r="AB64" s="80"/>
      <c r="AC64" s="80" t="s">
        <v>87</v>
      </c>
      <c r="AD64" s="80"/>
      <c r="AE64" s="80"/>
      <c r="AF64" s="80"/>
      <c r="AG64" s="80"/>
      <c r="AH64" s="80"/>
      <c r="AI64" s="80"/>
      <c r="AJ64" s="80"/>
      <c r="AK64" s="118">
        <v>45211</v>
      </c>
    </row>
    <row r="65" spans="1:37" ht="23.25" thickBot="1" x14ac:dyDescent="0.35">
      <c r="A65" s="66"/>
      <c r="B65" s="119" t="s">
        <v>73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1"/>
      <c r="S65" s="109"/>
      <c r="T65" s="106"/>
      <c r="U65" s="139" t="s">
        <v>66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</row>
    <row r="66" spans="1:37" ht="21.75" customHeight="1" x14ac:dyDescent="0.25">
      <c r="A66" s="2"/>
      <c r="B66" s="133" t="s">
        <v>1</v>
      </c>
      <c r="C66" s="76"/>
      <c r="D66" s="33"/>
      <c r="E66" s="33"/>
      <c r="F66" s="76"/>
      <c r="G66" s="133" t="s">
        <v>2</v>
      </c>
      <c r="H66" s="133" t="s">
        <v>3</v>
      </c>
      <c r="I66" s="133"/>
      <c r="J66" s="133"/>
      <c r="K66" s="133" t="s">
        <v>4</v>
      </c>
      <c r="L66" s="133"/>
      <c r="M66" s="133"/>
      <c r="N66" s="133"/>
      <c r="O66" s="133" t="s">
        <v>5</v>
      </c>
      <c r="P66" s="133"/>
      <c r="Q66" s="133"/>
      <c r="R66" s="133" t="s">
        <v>6</v>
      </c>
      <c r="T66" s="133" t="s">
        <v>0</v>
      </c>
      <c r="U66" s="133" t="s">
        <v>1</v>
      </c>
      <c r="V66" s="76"/>
      <c r="W66" s="87"/>
      <c r="X66" s="87"/>
      <c r="Y66" s="87"/>
      <c r="Z66" s="133" t="s">
        <v>2</v>
      </c>
      <c r="AA66" s="133" t="s">
        <v>3</v>
      </c>
      <c r="AB66" s="133"/>
      <c r="AC66" s="133"/>
      <c r="AD66" s="133" t="s">
        <v>4</v>
      </c>
      <c r="AE66" s="133"/>
      <c r="AF66" s="133"/>
      <c r="AG66" s="133"/>
      <c r="AH66" s="133" t="s">
        <v>5</v>
      </c>
      <c r="AI66" s="133"/>
      <c r="AJ66" s="133"/>
      <c r="AK66" s="133" t="s">
        <v>6</v>
      </c>
    </row>
    <row r="67" spans="1:37" ht="25.5" customHeight="1" thickBot="1" x14ac:dyDescent="0.3">
      <c r="A67" s="3"/>
      <c r="B67" s="133"/>
      <c r="C67" s="77" t="s">
        <v>81</v>
      </c>
      <c r="D67" s="85" t="s">
        <v>82</v>
      </c>
      <c r="E67" s="85" t="s">
        <v>83</v>
      </c>
      <c r="F67" s="77" t="s">
        <v>81</v>
      </c>
      <c r="G67" s="133"/>
      <c r="H67" s="29" t="s">
        <v>7</v>
      </c>
      <c r="I67" s="29" t="s">
        <v>8</v>
      </c>
      <c r="J67" s="1" t="s">
        <v>9</v>
      </c>
      <c r="K67" s="29" t="s">
        <v>10</v>
      </c>
      <c r="L67" s="29" t="s">
        <v>11</v>
      </c>
      <c r="M67" s="29" t="s">
        <v>12</v>
      </c>
      <c r="N67" s="29" t="s">
        <v>13</v>
      </c>
      <c r="O67" s="29" t="s">
        <v>14</v>
      </c>
      <c r="P67" s="29" t="s">
        <v>15</v>
      </c>
      <c r="Q67" s="29" t="s">
        <v>16</v>
      </c>
      <c r="R67" s="133"/>
      <c r="T67" s="133"/>
      <c r="U67" s="133"/>
      <c r="V67" s="77" t="s">
        <v>81</v>
      </c>
      <c r="W67" s="85" t="s">
        <v>82</v>
      </c>
      <c r="X67" s="85" t="s">
        <v>83</v>
      </c>
      <c r="Y67" s="77" t="s">
        <v>81</v>
      </c>
      <c r="Z67" s="133"/>
      <c r="AA67" s="29" t="s">
        <v>7</v>
      </c>
      <c r="AB67" s="29" t="s">
        <v>8</v>
      </c>
      <c r="AC67" s="1" t="s">
        <v>9</v>
      </c>
      <c r="AD67" s="29" t="s">
        <v>10</v>
      </c>
      <c r="AE67" s="29" t="s">
        <v>11</v>
      </c>
      <c r="AF67" s="29" t="s">
        <v>12</v>
      </c>
      <c r="AG67" s="29" t="s">
        <v>13</v>
      </c>
      <c r="AH67" s="29" t="s">
        <v>14</v>
      </c>
      <c r="AI67" s="29" t="s">
        <v>15</v>
      </c>
      <c r="AJ67" s="29" t="s">
        <v>16</v>
      </c>
      <c r="AK67" s="133"/>
    </row>
    <row r="68" spans="1:37" x14ac:dyDescent="0.25">
      <c r="A68" s="3"/>
      <c r="B68" s="134" t="s">
        <v>17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T68" s="2"/>
      <c r="U68" s="134" t="s">
        <v>17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</row>
    <row r="69" spans="1:37" x14ac:dyDescent="0.25">
      <c r="A69" s="3"/>
      <c r="B69" s="69" t="s">
        <v>27</v>
      </c>
      <c r="C69" s="32">
        <v>1.8</v>
      </c>
      <c r="D69" s="86">
        <f t="shared" ref="D69:D71" si="59">C69*3%</f>
        <v>5.3999999999999999E-2</v>
      </c>
      <c r="E69" s="79">
        <f t="shared" ref="E69:E71" si="60">C69*10%</f>
        <v>0.18000000000000002</v>
      </c>
      <c r="F69" s="86">
        <f t="shared" ref="F69:F71" si="61">C69+D69+E69</f>
        <v>2.0340000000000003</v>
      </c>
      <c r="G69" s="37">
        <v>20</v>
      </c>
      <c r="H69" s="37">
        <v>3.2</v>
      </c>
      <c r="I69" s="37">
        <v>1.36</v>
      </c>
      <c r="J69" s="37">
        <v>14.26</v>
      </c>
      <c r="K69" s="37">
        <v>125</v>
      </c>
      <c r="L69" s="37">
        <v>36</v>
      </c>
      <c r="M69" s="37">
        <v>129</v>
      </c>
      <c r="N69" s="37">
        <v>3.6</v>
      </c>
      <c r="O69" s="37">
        <v>0</v>
      </c>
      <c r="P69" s="37">
        <v>0.3</v>
      </c>
      <c r="Q69" s="37">
        <v>0.2</v>
      </c>
      <c r="R69" s="37">
        <v>82</v>
      </c>
      <c r="T69" s="3"/>
      <c r="U69" s="32" t="s">
        <v>27</v>
      </c>
      <c r="V69" s="32">
        <v>1.8</v>
      </c>
      <c r="W69" s="86">
        <f t="shared" ref="W69:W71" si="62">V69*3%</f>
        <v>5.3999999999999999E-2</v>
      </c>
      <c r="X69" s="86">
        <f t="shared" ref="X69:X71" si="63">V69*10%</f>
        <v>0.18000000000000002</v>
      </c>
      <c r="Y69" s="86">
        <f t="shared" ref="Y69:Y71" si="64">V69+W69+X69</f>
        <v>2.0340000000000003</v>
      </c>
      <c r="Z69" s="37">
        <v>20</v>
      </c>
      <c r="AA69" s="37">
        <v>3.2</v>
      </c>
      <c r="AB69" s="37">
        <v>1.36</v>
      </c>
      <c r="AC69" s="37">
        <v>14.26</v>
      </c>
      <c r="AD69" s="37">
        <v>125</v>
      </c>
      <c r="AE69" s="37">
        <v>36</v>
      </c>
      <c r="AF69" s="37">
        <v>129</v>
      </c>
      <c r="AG69" s="37">
        <v>3.6</v>
      </c>
      <c r="AH69" s="37">
        <v>0</v>
      </c>
      <c r="AI69" s="37">
        <v>0.3</v>
      </c>
      <c r="AJ69" s="37">
        <v>0.2</v>
      </c>
      <c r="AK69" s="37">
        <v>82</v>
      </c>
    </row>
    <row r="70" spans="1:37" ht="30" x14ac:dyDescent="0.25">
      <c r="A70" s="3">
        <v>438</v>
      </c>
      <c r="B70" s="70" t="s">
        <v>18</v>
      </c>
      <c r="C70" s="70">
        <v>35.43</v>
      </c>
      <c r="D70" s="86">
        <f t="shared" si="59"/>
        <v>1.0629</v>
      </c>
      <c r="E70" s="79">
        <f t="shared" si="60"/>
        <v>3.5430000000000001</v>
      </c>
      <c r="F70" s="86">
        <f t="shared" si="61"/>
        <v>40.035899999999998</v>
      </c>
      <c r="G70" s="5">
        <v>150</v>
      </c>
      <c r="H70" s="5">
        <v>19.5</v>
      </c>
      <c r="I70" s="5">
        <v>20.100000000000001</v>
      </c>
      <c r="J70" s="5">
        <v>2.4</v>
      </c>
      <c r="K70" s="5">
        <v>114.2</v>
      </c>
      <c r="L70" s="5">
        <v>19.5</v>
      </c>
      <c r="M70" s="5">
        <v>260.5</v>
      </c>
      <c r="N70" s="5">
        <v>2.94</v>
      </c>
      <c r="O70" s="5">
        <v>345</v>
      </c>
      <c r="P70" s="5">
        <v>0.25</v>
      </c>
      <c r="Q70" s="5">
        <v>0.1</v>
      </c>
      <c r="R70" s="5">
        <v>345.9</v>
      </c>
      <c r="T70" s="3">
        <v>438</v>
      </c>
      <c r="U70" s="4" t="s">
        <v>18</v>
      </c>
      <c r="V70" s="32">
        <f>(C70/150)*200</f>
        <v>47.24</v>
      </c>
      <c r="W70" s="86">
        <f t="shared" si="62"/>
        <v>1.4172</v>
      </c>
      <c r="X70" s="86">
        <f t="shared" si="63"/>
        <v>4.7240000000000002</v>
      </c>
      <c r="Y70" s="86">
        <f t="shared" si="64"/>
        <v>53.381200000000007</v>
      </c>
      <c r="Z70" s="5">
        <v>200</v>
      </c>
      <c r="AA70" s="5">
        <v>18.53</v>
      </c>
      <c r="AB70" s="5">
        <v>27.39</v>
      </c>
      <c r="AC70" s="5">
        <v>3.5</v>
      </c>
      <c r="AD70" s="5">
        <v>114.2</v>
      </c>
      <c r="AE70" s="5">
        <v>19.5</v>
      </c>
      <c r="AF70" s="5">
        <v>260.5</v>
      </c>
      <c r="AG70" s="5">
        <v>2.94</v>
      </c>
      <c r="AH70" s="5">
        <v>345</v>
      </c>
      <c r="AI70" s="5">
        <v>0.25</v>
      </c>
      <c r="AJ70" s="5">
        <v>0.1</v>
      </c>
      <c r="AK70" s="5">
        <v>402.3</v>
      </c>
    </row>
    <row r="71" spans="1:37" ht="30" x14ac:dyDescent="0.25">
      <c r="A71" s="3">
        <v>943</v>
      </c>
      <c r="B71" s="70" t="s">
        <v>71</v>
      </c>
      <c r="C71" s="70">
        <v>3.42</v>
      </c>
      <c r="D71" s="86">
        <f t="shared" si="59"/>
        <v>0.1026</v>
      </c>
      <c r="E71" s="79">
        <f t="shared" si="60"/>
        <v>0.34200000000000003</v>
      </c>
      <c r="F71" s="86">
        <f t="shared" si="61"/>
        <v>3.8645999999999998</v>
      </c>
      <c r="G71" s="5">
        <v>200</v>
      </c>
      <c r="H71" s="5">
        <v>0.2</v>
      </c>
      <c r="I71" s="5">
        <v>0</v>
      </c>
      <c r="J71" s="5">
        <v>14</v>
      </c>
      <c r="K71" s="5">
        <v>6</v>
      </c>
      <c r="L71" s="5">
        <v>0</v>
      </c>
      <c r="M71" s="5">
        <v>0</v>
      </c>
      <c r="N71" s="5">
        <v>0.4</v>
      </c>
      <c r="O71" s="5">
        <v>0</v>
      </c>
      <c r="P71" s="5">
        <v>0</v>
      </c>
      <c r="Q71" s="5">
        <v>0</v>
      </c>
      <c r="R71" s="5">
        <v>28</v>
      </c>
      <c r="T71" s="3">
        <v>943</v>
      </c>
      <c r="U71" s="4" t="s">
        <v>71</v>
      </c>
      <c r="V71" s="32">
        <f t="shared" ref="V71" si="65">C71</f>
        <v>3.42</v>
      </c>
      <c r="W71" s="86">
        <f t="shared" si="62"/>
        <v>0.1026</v>
      </c>
      <c r="X71" s="86">
        <f t="shared" si="63"/>
        <v>0.34200000000000003</v>
      </c>
      <c r="Y71" s="86">
        <f t="shared" si="64"/>
        <v>3.8645999999999998</v>
      </c>
      <c r="Z71" s="5">
        <v>200</v>
      </c>
      <c r="AA71" s="5">
        <v>0.2</v>
      </c>
      <c r="AB71" s="5">
        <v>0</v>
      </c>
      <c r="AC71" s="5">
        <v>14</v>
      </c>
      <c r="AD71" s="5">
        <v>6</v>
      </c>
      <c r="AE71" s="5">
        <v>0</v>
      </c>
      <c r="AF71" s="5">
        <v>0</v>
      </c>
      <c r="AG71" s="5">
        <v>0.4</v>
      </c>
      <c r="AH71" s="5">
        <v>0</v>
      </c>
      <c r="AI71" s="5">
        <v>0</v>
      </c>
      <c r="AJ71" s="5">
        <v>0</v>
      </c>
      <c r="AK71" s="5">
        <v>28</v>
      </c>
    </row>
    <row r="72" spans="1:37" x14ac:dyDescent="0.25">
      <c r="A72" s="2"/>
      <c r="B72" s="71" t="s">
        <v>20</v>
      </c>
      <c r="C72" s="71">
        <f>SUM(C69:C71)</f>
        <v>40.65</v>
      </c>
      <c r="D72" s="86">
        <f>C72*3%</f>
        <v>1.2194999999999998</v>
      </c>
      <c r="E72" s="79">
        <f>C72*10%</f>
        <v>4.0650000000000004</v>
      </c>
      <c r="F72" s="86">
        <f>C72+D72+E72</f>
        <v>45.934499999999993</v>
      </c>
      <c r="G72" s="5"/>
      <c r="H72" s="8">
        <f>SUM(H70:H71)</f>
        <v>19.7</v>
      </c>
      <c r="I72" s="8">
        <f t="shared" ref="I72:R72" si="66">SUM(I69:I71)</f>
        <v>21.46</v>
      </c>
      <c r="J72" s="8">
        <f t="shared" si="66"/>
        <v>30.66</v>
      </c>
      <c r="K72" s="8">
        <f t="shared" si="66"/>
        <v>245.2</v>
      </c>
      <c r="L72" s="8">
        <f t="shared" si="66"/>
        <v>55.5</v>
      </c>
      <c r="M72" s="8">
        <f t="shared" si="66"/>
        <v>389.5</v>
      </c>
      <c r="N72" s="8">
        <f t="shared" si="66"/>
        <v>6.94</v>
      </c>
      <c r="O72" s="8">
        <f t="shared" si="66"/>
        <v>345</v>
      </c>
      <c r="P72" s="8">
        <f t="shared" si="66"/>
        <v>0.55000000000000004</v>
      </c>
      <c r="Q72" s="8">
        <f t="shared" si="66"/>
        <v>0.30000000000000004</v>
      </c>
      <c r="R72" s="8">
        <f t="shared" si="66"/>
        <v>455.9</v>
      </c>
      <c r="T72" s="3"/>
      <c r="U72" s="9" t="s">
        <v>20</v>
      </c>
      <c r="V72" s="71">
        <f>SUM(V69:V71)</f>
        <v>52.46</v>
      </c>
      <c r="W72" s="86">
        <f>V72*3%</f>
        <v>1.5737999999999999</v>
      </c>
      <c r="X72" s="86">
        <f>V72*10%</f>
        <v>5.2460000000000004</v>
      </c>
      <c r="Y72" s="86">
        <f>V72+W72+X72</f>
        <v>59.279800000000002</v>
      </c>
      <c r="Z72" s="5"/>
      <c r="AA72" s="8">
        <f>SUM(AA70:AA71)</f>
        <v>18.73</v>
      </c>
      <c r="AB72" s="8">
        <f t="shared" ref="AB72:AK72" si="67">SUM(AB69:AB71)</f>
        <v>28.75</v>
      </c>
      <c r="AC72" s="8">
        <f t="shared" si="67"/>
        <v>31.759999999999998</v>
      </c>
      <c r="AD72" s="8">
        <f t="shared" si="67"/>
        <v>245.2</v>
      </c>
      <c r="AE72" s="8">
        <f t="shared" si="67"/>
        <v>55.5</v>
      </c>
      <c r="AF72" s="8">
        <f t="shared" si="67"/>
        <v>389.5</v>
      </c>
      <c r="AG72" s="8">
        <f t="shared" si="67"/>
        <v>6.94</v>
      </c>
      <c r="AH72" s="8">
        <f t="shared" si="67"/>
        <v>345</v>
      </c>
      <c r="AI72" s="8">
        <f t="shared" si="67"/>
        <v>0.55000000000000004</v>
      </c>
      <c r="AJ72" s="8">
        <f t="shared" si="67"/>
        <v>0.30000000000000004</v>
      </c>
      <c r="AK72" s="8">
        <f t="shared" si="67"/>
        <v>512.29999999999995</v>
      </c>
    </row>
    <row r="73" spans="1:37" x14ac:dyDescent="0.25">
      <c r="A73" s="2"/>
      <c r="B73" s="11"/>
      <c r="C73" s="11"/>
      <c r="D73" s="11"/>
      <c r="E73" s="11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T73" s="10"/>
      <c r="U73" s="11"/>
      <c r="V73" s="11"/>
      <c r="W73" s="91"/>
      <c r="X73" s="91"/>
      <c r="Y73" s="91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2"/>
      <c r="B74" s="134" t="s">
        <v>21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T74" s="2"/>
      <c r="U74" s="134" t="s">
        <v>21</v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</row>
    <row r="75" spans="1:37" ht="30" x14ac:dyDescent="0.25">
      <c r="A75" s="53">
        <v>70.709999999999994</v>
      </c>
      <c r="B75" s="4" t="s">
        <v>72</v>
      </c>
      <c r="C75" s="4">
        <v>20</v>
      </c>
      <c r="D75" s="86">
        <f t="shared" ref="D75:D81" si="68">C75*3%</f>
        <v>0.6</v>
      </c>
      <c r="E75" s="79">
        <f t="shared" ref="E75:E81" si="69">C75*10%</f>
        <v>2</v>
      </c>
      <c r="F75" s="86">
        <f t="shared" ref="F75:F81" si="70">C75+D75+E75</f>
        <v>22.6</v>
      </c>
      <c r="G75" s="5">
        <v>60</v>
      </c>
      <c r="H75" s="5">
        <v>4</v>
      </c>
      <c r="I75" s="5">
        <v>0.4</v>
      </c>
      <c r="J75" s="5">
        <v>6.7</v>
      </c>
      <c r="K75" s="5">
        <v>20</v>
      </c>
      <c r="L75" s="5">
        <v>60</v>
      </c>
      <c r="M75" s="5">
        <v>180</v>
      </c>
      <c r="N75" s="5">
        <v>0</v>
      </c>
      <c r="O75" s="5">
        <v>0</v>
      </c>
      <c r="P75" s="5">
        <v>0.02</v>
      </c>
      <c r="Q75" s="5">
        <v>0</v>
      </c>
      <c r="R75" s="5">
        <v>40.380000000000003</v>
      </c>
      <c r="T75" s="14">
        <v>70</v>
      </c>
      <c r="U75" s="4" t="s">
        <v>72</v>
      </c>
      <c r="V75" s="4">
        <f>C75</f>
        <v>20</v>
      </c>
      <c r="W75" s="86">
        <f t="shared" ref="W75:W81" si="71">V75*3%</f>
        <v>0.6</v>
      </c>
      <c r="X75" s="86">
        <f t="shared" ref="X75:X81" si="72">V75*10%</f>
        <v>2</v>
      </c>
      <c r="Y75" s="86">
        <f t="shared" ref="Y75:Y81" si="73">V75+W75+X75</f>
        <v>22.6</v>
      </c>
      <c r="Z75" s="5">
        <v>60</v>
      </c>
      <c r="AA75" s="5">
        <v>4</v>
      </c>
      <c r="AB75" s="5">
        <v>0.4</v>
      </c>
      <c r="AC75" s="5">
        <v>6.7</v>
      </c>
      <c r="AD75" s="5">
        <v>20</v>
      </c>
      <c r="AE75" s="5">
        <v>60</v>
      </c>
      <c r="AF75" s="5">
        <v>180</v>
      </c>
      <c r="AG75" s="5">
        <v>0</v>
      </c>
      <c r="AH75" s="5">
        <v>0</v>
      </c>
      <c r="AI75" s="5">
        <v>0.02</v>
      </c>
      <c r="AJ75" s="5">
        <v>0</v>
      </c>
      <c r="AK75" s="5">
        <v>40.380000000000003</v>
      </c>
    </row>
    <row r="76" spans="1:37" ht="30" x14ac:dyDescent="0.25">
      <c r="A76" s="72">
        <v>209</v>
      </c>
      <c r="B76" s="4" t="s">
        <v>88</v>
      </c>
      <c r="C76" s="4">
        <v>23.37</v>
      </c>
      <c r="D76" s="86">
        <f t="shared" si="68"/>
        <v>0.70110000000000006</v>
      </c>
      <c r="E76" s="79">
        <f t="shared" si="69"/>
        <v>2.3370000000000002</v>
      </c>
      <c r="F76" s="86">
        <v>25</v>
      </c>
      <c r="G76" s="5">
        <v>200</v>
      </c>
      <c r="H76" s="5">
        <v>5.83</v>
      </c>
      <c r="I76" s="5">
        <v>4.5599999999999996</v>
      </c>
      <c r="J76" s="5">
        <v>13.59</v>
      </c>
      <c r="K76" s="5">
        <v>25.52</v>
      </c>
      <c r="L76" s="5">
        <v>32.01</v>
      </c>
      <c r="M76" s="5">
        <v>103.97</v>
      </c>
      <c r="N76" s="5">
        <v>0.28999999999999998</v>
      </c>
      <c r="O76" s="5">
        <v>3.96</v>
      </c>
      <c r="P76" s="5">
        <v>0.12</v>
      </c>
      <c r="Q76" s="5">
        <v>9.8699999999999992</v>
      </c>
      <c r="R76" s="5">
        <v>118.8</v>
      </c>
      <c r="T76" s="3">
        <v>209</v>
      </c>
      <c r="U76" s="4" t="s">
        <v>88</v>
      </c>
      <c r="V76" s="4">
        <f>(C76/200)*250</f>
        <v>29.212500000000002</v>
      </c>
      <c r="W76" s="86">
        <f t="shared" si="71"/>
        <v>0.87637500000000002</v>
      </c>
      <c r="X76" s="86">
        <f t="shared" si="72"/>
        <v>2.9212500000000006</v>
      </c>
      <c r="Y76" s="86">
        <v>28.5</v>
      </c>
      <c r="Z76" s="5">
        <v>250</v>
      </c>
      <c r="AA76" s="5">
        <v>7.45</v>
      </c>
      <c r="AB76" s="5">
        <v>6.84</v>
      </c>
      <c r="AC76" s="5">
        <v>15.23</v>
      </c>
      <c r="AD76" s="5">
        <v>25.52</v>
      </c>
      <c r="AE76" s="5">
        <v>32.01</v>
      </c>
      <c r="AF76" s="5">
        <v>103.97</v>
      </c>
      <c r="AG76" s="5">
        <v>0.28999999999999998</v>
      </c>
      <c r="AH76" s="5">
        <v>3.96</v>
      </c>
      <c r="AI76" s="5">
        <v>0.12</v>
      </c>
      <c r="AJ76" s="5">
        <v>9.8699999999999992</v>
      </c>
      <c r="AK76" s="5">
        <v>124.32</v>
      </c>
    </row>
    <row r="77" spans="1:37" ht="33.75" customHeight="1" x14ac:dyDescent="0.25">
      <c r="A77" s="47">
        <v>688</v>
      </c>
      <c r="B77" s="4" t="s">
        <v>24</v>
      </c>
      <c r="C77" s="4">
        <v>6.85</v>
      </c>
      <c r="D77" s="86">
        <v>0.21</v>
      </c>
      <c r="E77" s="79">
        <v>0.68500000000000005</v>
      </c>
      <c r="F77" s="86">
        <v>7.74</v>
      </c>
      <c r="G77" s="5">
        <v>150</v>
      </c>
      <c r="H77" s="5">
        <v>5.52</v>
      </c>
      <c r="I77" s="5">
        <v>4.5199999999999996</v>
      </c>
      <c r="J77" s="5">
        <v>26.45</v>
      </c>
      <c r="K77" s="5">
        <v>4.8600000000000003</v>
      </c>
      <c r="L77" s="5">
        <v>21.12</v>
      </c>
      <c r="M77" s="5">
        <v>37.17</v>
      </c>
      <c r="N77" s="5">
        <v>1.1100000000000001</v>
      </c>
      <c r="O77" s="5">
        <v>21</v>
      </c>
      <c r="P77" s="5">
        <v>0.06</v>
      </c>
      <c r="Q77" s="5">
        <v>0</v>
      </c>
      <c r="R77" s="5">
        <v>168.45</v>
      </c>
      <c r="T77" s="3">
        <v>688</v>
      </c>
      <c r="U77" s="4" t="s">
        <v>24</v>
      </c>
      <c r="V77" s="4">
        <v>8.2200000000000006</v>
      </c>
      <c r="W77" s="86">
        <v>0.25</v>
      </c>
      <c r="X77" s="86">
        <v>0.82</v>
      </c>
      <c r="Y77" s="86">
        <v>9.2899999999999991</v>
      </c>
      <c r="Z77" s="5">
        <v>180</v>
      </c>
      <c r="AA77" s="5">
        <v>5.52</v>
      </c>
      <c r="AB77" s="5">
        <v>4.5199999999999996</v>
      </c>
      <c r="AC77" s="5">
        <v>26.45</v>
      </c>
      <c r="AD77" s="5">
        <v>4.8600000000000003</v>
      </c>
      <c r="AE77" s="5">
        <v>21.12</v>
      </c>
      <c r="AF77" s="5">
        <v>37.17</v>
      </c>
      <c r="AG77" s="5">
        <v>1.1100000000000001</v>
      </c>
      <c r="AH77" s="5">
        <v>21</v>
      </c>
      <c r="AI77" s="5">
        <v>0.06</v>
      </c>
      <c r="AJ77" s="5">
        <v>0</v>
      </c>
      <c r="AK77" s="5">
        <v>168.45</v>
      </c>
    </row>
    <row r="78" spans="1:37" ht="45" x14ac:dyDescent="0.25">
      <c r="A78" s="63">
        <v>290</v>
      </c>
      <c r="B78" s="4" t="s">
        <v>57</v>
      </c>
      <c r="C78" s="4">
        <v>47.47</v>
      </c>
      <c r="D78" s="86">
        <f t="shared" si="68"/>
        <v>1.4240999999999999</v>
      </c>
      <c r="E78" s="79">
        <f t="shared" si="69"/>
        <v>4.7469999999999999</v>
      </c>
      <c r="F78" s="86">
        <f t="shared" si="70"/>
        <v>53.641100000000002</v>
      </c>
      <c r="G78" s="5">
        <v>100</v>
      </c>
      <c r="H78" s="5">
        <v>15.4</v>
      </c>
      <c r="I78" s="5">
        <v>19.399999999999999</v>
      </c>
      <c r="J78" s="5">
        <v>0.1</v>
      </c>
      <c r="K78" s="5">
        <v>45.24</v>
      </c>
      <c r="L78" s="5">
        <v>20.02</v>
      </c>
      <c r="M78" s="5">
        <v>168.49</v>
      </c>
      <c r="N78" s="5">
        <v>2.14</v>
      </c>
      <c r="O78" s="5">
        <v>0.16</v>
      </c>
      <c r="P78" s="5">
        <v>0.05</v>
      </c>
      <c r="Q78" s="5">
        <v>1.43</v>
      </c>
      <c r="R78" s="5">
        <v>258.33999999999997</v>
      </c>
      <c r="T78" s="3">
        <v>290</v>
      </c>
      <c r="U78" s="4" t="s">
        <v>57</v>
      </c>
      <c r="V78" s="4">
        <f t="shared" ref="V78:V79" si="74">C78</f>
        <v>47.47</v>
      </c>
      <c r="W78" s="86">
        <f t="shared" si="71"/>
        <v>1.4240999999999999</v>
      </c>
      <c r="X78" s="86">
        <f t="shared" si="72"/>
        <v>4.7469999999999999</v>
      </c>
      <c r="Y78" s="86">
        <f t="shared" si="73"/>
        <v>53.641100000000002</v>
      </c>
      <c r="Z78" s="5">
        <v>100</v>
      </c>
      <c r="AA78" s="5">
        <v>17.23</v>
      </c>
      <c r="AB78" s="5">
        <v>22.14</v>
      </c>
      <c r="AC78" s="5">
        <v>0.3</v>
      </c>
      <c r="AD78" s="5">
        <v>45.24</v>
      </c>
      <c r="AE78" s="5">
        <v>20.02</v>
      </c>
      <c r="AF78" s="5">
        <v>168.49</v>
      </c>
      <c r="AG78" s="5">
        <v>2.14</v>
      </c>
      <c r="AH78" s="5">
        <v>0.16</v>
      </c>
      <c r="AI78" s="5">
        <v>0.05</v>
      </c>
      <c r="AJ78" s="5">
        <v>1.43</v>
      </c>
      <c r="AK78" s="5">
        <v>261.35000000000002</v>
      </c>
    </row>
    <row r="79" spans="1:37" ht="45" x14ac:dyDescent="0.25">
      <c r="A79" s="63">
        <v>349</v>
      </c>
      <c r="B79" s="4" t="s">
        <v>58</v>
      </c>
      <c r="C79" s="32">
        <v>16.3</v>
      </c>
      <c r="D79" s="86">
        <f t="shared" si="68"/>
        <v>0.48899999999999999</v>
      </c>
      <c r="E79" s="79">
        <f t="shared" si="69"/>
        <v>1.6300000000000001</v>
      </c>
      <c r="F79" s="86">
        <f t="shared" si="70"/>
        <v>18.419</v>
      </c>
      <c r="G79" s="5">
        <v>200</v>
      </c>
      <c r="H79" s="8">
        <v>1.26</v>
      </c>
      <c r="I79" s="8">
        <v>2.4E-2</v>
      </c>
      <c r="J79" s="8">
        <v>24.2</v>
      </c>
      <c r="K79" s="5">
        <v>14.4</v>
      </c>
      <c r="L79" s="5">
        <v>6.6</v>
      </c>
      <c r="M79" s="5">
        <v>7.3</v>
      </c>
      <c r="N79" s="5">
        <v>0.32</v>
      </c>
      <c r="O79" s="5">
        <v>0</v>
      </c>
      <c r="P79" s="5">
        <v>0</v>
      </c>
      <c r="Q79" s="5">
        <v>68</v>
      </c>
      <c r="R79" s="5">
        <v>112.49</v>
      </c>
      <c r="T79" s="3">
        <v>349</v>
      </c>
      <c r="U79" s="4" t="s">
        <v>58</v>
      </c>
      <c r="V79" s="4">
        <f t="shared" si="74"/>
        <v>16.3</v>
      </c>
      <c r="W79" s="86">
        <f t="shared" si="71"/>
        <v>0.48899999999999999</v>
      </c>
      <c r="X79" s="86">
        <f t="shared" si="72"/>
        <v>1.6300000000000001</v>
      </c>
      <c r="Y79" s="86">
        <f t="shared" si="73"/>
        <v>18.419</v>
      </c>
      <c r="Z79" s="5">
        <v>200</v>
      </c>
      <c r="AA79" s="8">
        <v>1.26</v>
      </c>
      <c r="AB79" s="8">
        <v>2.4E-2</v>
      </c>
      <c r="AC79" s="8">
        <v>24.2</v>
      </c>
      <c r="AD79" s="5">
        <v>14.4</v>
      </c>
      <c r="AE79" s="5">
        <v>6.6</v>
      </c>
      <c r="AF79" s="5">
        <v>7.3</v>
      </c>
      <c r="AG79" s="5">
        <v>0.32</v>
      </c>
      <c r="AH79" s="5">
        <v>0</v>
      </c>
      <c r="AI79" s="5">
        <v>0</v>
      </c>
      <c r="AJ79" s="5">
        <v>68</v>
      </c>
      <c r="AK79" s="5">
        <v>112.49</v>
      </c>
    </row>
    <row r="80" spans="1:37" x14ac:dyDescent="0.25">
      <c r="A80" s="2"/>
      <c r="B80" s="32" t="s">
        <v>27</v>
      </c>
      <c r="C80" s="32">
        <v>1.8</v>
      </c>
      <c r="D80" s="86">
        <f t="shared" si="68"/>
        <v>5.3999999999999999E-2</v>
      </c>
      <c r="E80" s="79">
        <f t="shared" si="69"/>
        <v>0.18000000000000002</v>
      </c>
      <c r="F80" s="86">
        <f t="shared" si="70"/>
        <v>2.0340000000000003</v>
      </c>
      <c r="G80" s="37">
        <v>20</v>
      </c>
      <c r="H80" s="37">
        <v>3.2</v>
      </c>
      <c r="I80" s="37">
        <v>1.36</v>
      </c>
      <c r="J80" s="37">
        <v>14.26</v>
      </c>
      <c r="K80" s="37">
        <v>125</v>
      </c>
      <c r="L80" s="37">
        <v>36</v>
      </c>
      <c r="M80" s="37">
        <v>129</v>
      </c>
      <c r="N80" s="37">
        <v>3.6</v>
      </c>
      <c r="O80" s="37">
        <v>0</v>
      </c>
      <c r="P80" s="37">
        <v>0.3</v>
      </c>
      <c r="Q80" s="37">
        <v>0.2</v>
      </c>
      <c r="R80" s="37">
        <v>82</v>
      </c>
      <c r="S80" s="31"/>
      <c r="T80" s="37"/>
      <c r="U80" s="32" t="s">
        <v>27</v>
      </c>
      <c r="V80" s="32">
        <v>1.8</v>
      </c>
      <c r="W80" s="86">
        <f t="shared" si="71"/>
        <v>5.3999999999999999E-2</v>
      </c>
      <c r="X80" s="86">
        <f t="shared" si="72"/>
        <v>0.18000000000000002</v>
      </c>
      <c r="Y80" s="86">
        <f t="shared" si="73"/>
        <v>2.0340000000000003</v>
      </c>
      <c r="Z80" s="37">
        <v>20</v>
      </c>
      <c r="AA80" s="37">
        <v>3.2</v>
      </c>
      <c r="AB80" s="37">
        <v>1.36</v>
      </c>
      <c r="AC80" s="37">
        <v>14.26</v>
      </c>
      <c r="AD80" s="37">
        <v>125</v>
      </c>
      <c r="AE80" s="37">
        <v>36</v>
      </c>
      <c r="AF80" s="37">
        <v>129</v>
      </c>
      <c r="AG80" s="37">
        <v>3.6</v>
      </c>
      <c r="AH80" s="37">
        <v>0</v>
      </c>
      <c r="AI80" s="37">
        <v>0.3</v>
      </c>
      <c r="AJ80" s="37">
        <v>0.2</v>
      </c>
      <c r="AK80" s="37">
        <v>82</v>
      </c>
    </row>
    <row r="81" spans="1:37" ht="38.25" x14ac:dyDescent="0.25">
      <c r="A81" s="3"/>
      <c r="B81" s="32" t="s">
        <v>70</v>
      </c>
      <c r="C81" s="32">
        <v>1.8</v>
      </c>
      <c r="D81" s="86">
        <f t="shared" si="68"/>
        <v>5.3999999999999999E-2</v>
      </c>
      <c r="E81" s="79">
        <f t="shared" si="69"/>
        <v>0.18000000000000002</v>
      </c>
      <c r="F81" s="86">
        <f t="shared" si="70"/>
        <v>2.0340000000000003</v>
      </c>
      <c r="G81" s="37">
        <v>30</v>
      </c>
      <c r="H81" s="37">
        <v>2.4</v>
      </c>
      <c r="I81" s="37">
        <v>1.6</v>
      </c>
      <c r="J81" s="37">
        <v>12.8</v>
      </c>
      <c r="K81" s="37">
        <v>21.9</v>
      </c>
      <c r="L81" s="37">
        <v>12</v>
      </c>
      <c r="M81" s="37">
        <v>37.5</v>
      </c>
      <c r="N81" s="37">
        <v>0.8</v>
      </c>
      <c r="O81" s="37">
        <v>0</v>
      </c>
      <c r="P81" s="37">
        <v>0.4</v>
      </c>
      <c r="Q81" s="37">
        <v>0.4</v>
      </c>
      <c r="R81" s="37">
        <v>78</v>
      </c>
      <c r="S81" s="31"/>
      <c r="T81" s="37"/>
      <c r="U81" s="32" t="s">
        <v>70</v>
      </c>
      <c r="V81" s="32">
        <v>1.8</v>
      </c>
      <c r="W81" s="86">
        <f t="shared" si="71"/>
        <v>5.3999999999999999E-2</v>
      </c>
      <c r="X81" s="86">
        <f t="shared" si="72"/>
        <v>0.18000000000000002</v>
      </c>
      <c r="Y81" s="86">
        <f t="shared" si="73"/>
        <v>2.0340000000000003</v>
      </c>
      <c r="Z81" s="37">
        <v>30</v>
      </c>
      <c r="AA81" s="37">
        <v>2.4</v>
      </c>
      <c r="AB81" s="37">
        <v>1.6</v>
      </c>
      <c r="AC81" s="37">
        <v>12.8</v>
      </c>
      <c r="AD81" s="37">
        <v>21.9</v>
      </c>
      <c r="AE81" s="37">
        <v>12</v>
      </c>
      <c r="AF81" s="37">
        <v>37.5</v>
      </c>
      <c r="AG81" s="37">
        <v>0.8</v>
      </c>
      <c r="AH81" s="37">
        <v>0</v>
      </c>
      <c r="AI81" s="37">
        <v>0.4</v>
      </c>
      <c r="AJ81" s="37">
        <v>0.4</v>
      </c>
      <c r="AK81" s="37">
        <v>78</v>
      </c>
    </row>
    <row r="82" spans="1:37" ht="16.5" customHeight="1" x14ac:dyDescent="0.25">
      <c r="A82" s="3"/>
      <c r="B82" s="12" t="s">
        <v>20</v>
      </c>
      <c r="C82" s="12">
        <f>SUM(C75:C81)</f>
        <v>117.58999999999999</v>
      </c>
      <c r="D82" s="86">
        <f>C82*3%</f>
        <v>3.5276999999999994</v>
      </c>
      <c r="E82" s="79">
        <f>C82*10%</f>
        <v>11.759</v>
      </c>
      <c r="F82" s="86">
        <f>C82+D82+E82</f>
        <v>132.87669999999997</v>
      </c>
      <c r="G82" s="5"/>
      <c r="H82" s="8">
        <f t="shared" ref="H82:R82" si="75">SUM(H76:H81)</f>
        <v>33.61</v>
      </c>
      <c r="I82" s="8">
        <f t="shared" si="75"/>
        <v>31.463999999999999</v>
      </c>
      <c r="J82" s="8">
        <f t="shared" si="75"/>
        <v>91.4</v>
      </c>
      <c r="K82" s="8">
        <f t="shared" si="75"/>
        <v>236.92000000000002</v>
      </c>
      <c r="L82" s="8">
        <f t="shared" si="75"/>
        <v>127.74999999999999</v>
      </c>
      <c r="M82" s="8">
        <f t="shared" si="75"/>
        <v>483.43</v>
      </c>
      <c r="N82" s="8">
        <f t="shared" si="75"/>
        <v>8.26</v>
      </c>
      <c r="O82" s="8">
        <f t="shared" si="75"/>
        <v>25.12</v>
      </c>
      <c r="P82" s="8">
        <f t="shared" si="75"/>
        <v>0.93</v>
      </c>
      <c r="Q82" s="8">
        <f t="shared" si="75"/>
        <v>79.900000000000006</v>
      </c>
      <c r="R82" s="8">
        <f t="shared" si="75"/>
        <v>818.07999999999993</v>
      </c>
      <c r="T82" s="2"/>
      <c r="U82" s="12" t="s">
        <v>20</v>
      </c>
      <c r="V82" s="12">
        <f>SUM(V75:V81)</f>
        <v>124.80249999999999</v>
      </c>
      <c r="W82" s="86">
        <f>V82*3%</f>
        <v>3.7440749999999996</v>
      </c>
      <c r="X82" s="86">
        <f>V82*10%</f>
        <v>12.48025</v>
      </c>
      <c r="Y82" s="86">
        <f>V82+W82+X82</f>
        <v>141.026825</v>
      </c>
      <c r="Z82" s="5"/>
      <c r="AA82" s="8">
        <f t="shared" ref="AA82:AK82" si="76">SUM(AA76:AA81)</f>
        <v>37.06</v>
      </c>
      <c r="AB82" s="8">
        <f t="shared" si="76"/>
        <v>36.484000000000002</v>
      </c>
      <c r="AC82" s="8">
        <f t="shared" si="76"/>
        <v>93.24</v>
      </c>
      <c r="AD82" s="8">
        <f t="shared" si="76"/>
        <v>236.92000000000002</v>
      </c>
      <c r="AE82" s="8">
        <f t="shared" si="76"/>
        <v>127.74999999999999</v>
      </c>
      <c r="AF82" s="8">
        <f t="shared" si="76"/>
        <v>483.43</v>
      </c>
      <c r="AG82" s="8">
        <f t="shared" si="76"/>
        <v>8.26</v>
      </c>
      <c r="AH82" s="8">
        <f t="shared" si="76"/>
        <v>25.12</v>
      </c>
      <c r="AI82" s="8">
        <f t="shared" si="76"/>
        <v>0.93</v>
      </c>
      <c r="AJ82" s="8">
        <f t="shared" si="76"/>
        <v>79.900000000000006</v>
      </c>
      <c r="AK82" s="8">
        <f t="shared" si="76"/>
        <v>826.61</v>
      </c>
    </row>
    <row r="83" spans="1:37" s="28" customFormat="1" x14ac:dyDescent="0.25">
      <c r="A83" s="6"/>
      <c r="B83" s="23" t="s">
        <v>28</v>
      </c>
      <c r="C83" s="23">
        <f>C72+C82</f>
        <v>158.23999999999998</v>
      </c>
      <c r="D83" s="103">
        <f>C83*3%</f>
        <v>4.7471999999999994</v>
      </c>
      <c r="E83" s="104">
        <f>C83*10%</f>
        <v>15.823999999999998</v>
      </c>
      <c r="F83" s="103">
        <f>C83+D83+E83</f>
        <v>178.81119999999999</v>
      </c>
      <c r="G83" s="17"/>
      <c r="H83" s="105">
        <f t="shared" ref="H83:R83" si="77">H72+H82</f>
        <v>53.31</v>
      </c>
      <c r="I83" s="105">
        <f t="shared" si="77"/>
        <v>52.923999999999999</v>
      </c>
      <c r="J83" s="105">
        <f t="shared" si="77"/>
        <v>122.06</v>
      </c>
      <c r="K83" s="105">
        <f t="shared" si="77"/>
        <v>482.12</v>
      </c>
      <c r="L83" s="105">
        <f t="shared" si="77"/>
        <v>183.25</v>
      </c>
      <c r="M83" s="105">
        <f t="shared" si="77"/>
        <v>872.93000000000006</v>
      </c>
      <c r="N83" s="105">
        <f t="shared" si="77"/>
        <v>15.2</v>
      </c>
      <c r="O83" s="105">
        <f t="shared" si="77"/>
        <v>370.12</v>
      </c>
      <c r="P83" s="105">
        <f t="shared" si="77"/>
        <v>1.48</v>
      </c>
      <c r="Q83" s="105">
        <f t="shared" si="77"/>
        <v>80.2</v>
      </c>
      <c r="R83" s="8">
        <f t="shared" si="77"/>
        <v>1273.98</v>
      </c>
      <c r="T83" s="17"/>
      <c r="U83" s="23" t="s">
        <v>28</v>
      </c>
      <c r="V83" s="23">
        <f>V72+V82</f>
        <v>177.26249999999999</v>
      </c>
      <c r="W83" s="103">
        <f>V83*3%</f>
        <v>5.317874999999999</v>
      </c>
      <c r="X83" s="103">
        <f>V83*10%</f>
        <v>17.72625</v>
      </c>
      <c r="Y83" s="103">
        <f>V83+W83+X83</f>
        <v>200.30662499999997</v>
      </c>
      <c r="Z83" s="17"/>
      <c r="AA83" s="105">
        <f t="shared" ref="AA83:AK83" si="78">AA72+AA82</f>
        <v>55.790000000000006</v>
      </c>
      <c r="AB83" s="105">
        <f t="shared" si="78"/>
        <v>65.234000000000009</v>
      </c>
      <c r="AC83" s="105">
        <f t="shared" si="78"/>
        <v>125</v>
      </c>
      <c r="AD83" s="105">
        <f t="shared" si="78"/>
        <v>482.12</v>
      </c>
      <c r="AE83" s="105">
        <f t="shared" si="78"/>
        <v>183.25</v>
      </c>
      <c r="AF83" s="105">
        <f t="shared" si="78"/>
        <v>872.93000000000006</v>
      </c>
      <c r="AG83" s="105">
        <f t="shared" si="78"/>
        <v>15.2</v>
      </c>
      <c r="AH83" s="105">
        <f t="shared" si="78"/>
        <v>370.12</v>
      </c>
      <c r="AI83" s="105">
        <f t="shared" si="78"/>
        <v>1.48</v>
      </c>
      <c r="AJ83" s="105">
        <f t="shared" si="78"/>
        <v>80.2</v>
      </c>
      <c r="AK83" s="8">
        <f t="shared" si="78"/>
        <v>1338.9099999999999</v>
      </c>
    </row>
    <row r="84" spans="1:37" x14ac:dyDescent="0.25">
      <c r="A84" s="6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W84" s="92"/>
      <c r="X84" s="92"/>
      <c r="Y84" s="92"/>
    </row>
    <row r="85" spans="1:37" ht="24" customHeight="1" x14ac:dyDescent="0.25">
      <c r="A85" s="80" t="s">
        <v>86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2"/>
      <c r="X85" s="82"/>
      <c r="Y85" s="82"/>
      <c r="Z85" s="80"/>
      <c r="AA85" s="80"/>
      <c r="AB85" s="80"/>
      <c r="AC85" s="80" t="s">
        <v>87</v>
      </c>
      <c r="AD85" s="80"/>
      <c r="AE85" s="80"/>
      <c r="AF85" s="80"/>
      <c r="AG85" s="80"/>
      <c r="AH85" s="80"/>
      <c r="AI85" s="80"/>
      <c r="AJ85" s="80"/>
      <c r="AK85" s="118">
        <v>45212</v>
      </c>
    </row>
    <row r="86" spans="1:37" ht="23.25" thickBot="1" x14ac:dyDescent="0.35">
      <c r="A86" s="2"/>
      <c r="B86" s="139" t="s">
        <v>76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41"/>
      <c r="U86" s="139" t="s">
        <v>67</v>
      </c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</row>
    <row r="87" spans="1:37" ht="24.75" customHeight="1" x14ac:dyDescent="0.25">
      <c r="A87" s="17"/>
      <c r="B87" s="133" t="s">
        <v>1</v>
      </c>
      <c r="C87" s="76"/>
      <c r="D87" s="33"/>
      <c r="E87" s="33"/>
      <c r="F87" s="76"/>
      <c r="G87" s="133" t="s">
        <v>2</v>
      </c>
      <c r="H87" s="133" t="s">
        <v>3</v>
      </c>
      <c r="I87" s="133"/>
      <c r="J87" s="133"/>
      <c r="K87" s="133" t="s">
        <v>4</v>
      </c>
      <c r="L87" s="133"/>
      <c r="M87" s="133"/>
      <c r="N87" s="133"/>
      <c r="O87" s="133" t="s">
        <v>5</v>
      </c>
      <c r="P87" s="133"/>
      <c r="Q87" s="133"/>
      <c r="R87" s="133" t="s">
        <v>6</v>
      </c>
      <c r="T87" s="133" t="s">
        <v>0</v>
      </c>
      <c r="U87" s="133" t="s">
        <v>1</v>
      </c>
      <c r="V87" s="76"/>
      <c r="W87" s="87"/>
      <c r="X87" s="87"/>
      <c r="Y87" s="87"/>
      <c r="Z87" s="133" t="s">
        <v>2</v>
      </c>
      <c r="AA87" s="133" t="s">
        <v>3</v>
      </c>
      <c r="AB87" s="133"/>
      <c r="AC87" s="133"/>
      <c r="AD87" s="133" t="s">
        <v>4</v>
      </c>
      <c r="AE87" s="133"/>
      <c r="AF87" s="133"/>
      <c r="AG87" s="133"/>
      <c r="AH87" s="133" t="s">
        <v>5</v>
      </c>
      <c r="AI87" s="133"/>
      <c r="AJ87" s="133"/>
      <c r="AK87" s="133" t="s">
        <v>6</v>
      </c>
    </row>
    <row r="88" spans="1:37" ht="26.25" thickBot="1" x14ac:dyDescent="0.3">
      <c r="A88" s="3"/>
      <c r="B88" s="133"/>
      <c r="C88" s="77" t="s">
        <v>81</v>
      </c>
      <c r="D88" s="85" t="s">
        <v>82</v>
      </c>
      <c r="E88" s="85" t="s">
        <v>83</v>
      </c>
      <c r="F88" s="77" t="s">
        <v>81</v>
      </c>
      <c r="G88" s="133"/>
      <c r="H88" s="29" t="s">
        <v>7</v>
      </c>
      <c r="I88" s="29" t="s">
        <v>8</v>
      </c>
      <c r="J88" s="1" t="s">
        <v>9</v>
      </c>
      <c r="K88" s="29" t="s">
        <v>10</v>
      </c>
      <c r="L88" s="29" t="s">
        <v>11</v>
      </c>
      <c r="M88" s="29" t="s">
        <v>12</v>
      </c>
      <c r="N88" s="29" t="s">
        <v>13</v>
      </c>
      <c r="O88" s="29" t="s">
        <v>14</v>
      </c>
      <c r="P88" s="29" t="s">
        <v>15</v>
      </c>
      <c r="Q88" s="29" t="s">
        <v>16</v>
      </c>
      <c r="R88" s="133"/>
      <c r="T88" s="133"/>
      <c r="U88" s="133"/>
      <c r="V88" s="77" t="s">
        <v>81</v>
      </c>
      <c r="W88" s="85" t="s">
        <v>82</v>
      </c>
      <c r="X88" s="85" t="s">
        <v>83</v>
      </c>
      <c r="Y88" s="77" t="s">
        <v>81</v>
      </c>
      <c r="Z88" s="133"/>
      <c r="AA88" s="29" t="s">
        <v>7</v>
      </c>
      <c r="AB88" s="29" t="s">
        <v>8</v>
      </c>
      <c r="AC88" s="1" t="s">
        <v>9</v>
      </c>
      <c r="AD88" s="29" t="s">
        <v>10</v>
      </c>
      <c r="AE88" s="29" t="s">
        <v>11</v>
      </c>
      <c r="AF88" s="29" t="s">
        <v>12</v>
      </c>
      <c r="AG88" s="29" t="s">
        <v>13</v>
      </c>
      <c r="AH88" s="29" t="s">
        <v>14</v>
      </c>
      <c r="AI88" s="29" t="s">
        <v>15</v>
      </c>
      <c r="AJ88" s="29" t="s">
        <v>16</v>
      </c>
      <c r="AK88" s="133"/>
    </row>
    <row r="89" spans="1:37" x14ac:dyDescent="0.25">
      <c r="A89" s="3"/>
      <c r="B89" s="134" t="s">
        <v>17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T89" s="2"/>
      <c r="U89" s="134" t="s">
        <v>17</v>
      </c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</row>
    <row r="90" spans="1:37" ht="31.5" x14ac:dyDescent="0.25">
      <c r="A90" s="14">
        <v>3</v>
      </c>
      <c r="B90" s="49" t="s">
        <v>41</v>
      </c>
      <c r="C90" s="49">
        <v>28.1</v>
      </c>
      <c r="D90" s="86">
        <f t="shared" ref="D90" si="79">C90*3%</f>
        <v>0.84299999999999997</v>
      </c>
      <c r="E90" s="79">
        <f t="shared" ref="E90" si="80">C90*10%</f>
        <v>2.8100000000000005</v>
      </c>
      <c r="F90" s="86">
        <f t="shared" ref="F90" si="81">C90+D90+E90</f>
        <v>31.753</v>
      </c>
      <c r="G90" s="14" t="s">
        <v>37</v>
      </c>
      <c r="H90" s="14">
        <v>9.14</v>
      </c>
      <c r="I90" s="14">
        <v>10.94</v>
      </c>
      <c r="J90" s="14">
        <v>20.25</v>
      </c>
      <c r="K90" s="14">
        <v>223.5</v>
      </c>
      <c r="L90" s="14">
        <v>0</v>
      </c>
      <c r="M90" s="14">
        <v>159</v>
      </c>
      <c r="N90" s="14">
        <v>0</v>
      </c>
      <c r="O90" s="14">
        <v>88.5</v>
      </c>
      <c r="P90" s="14"/>
      <c r="Q90" s="14"/>
      <c r="R90" s="14">
        <v>112.5</v>
      </c>
      <c r="T90" s="14">
        <v>3</v>
      </c>
      <c r="U90" s="49" t="s">
        <v>41</v>
      </c>
      <c r="V90" s="49">
        <f>C90</f>
        <v>28.1</v>
      </c>
      <c r="W90" s="86">
        <f t="shared" ref="W90" si="82">V90*3%</f>
        <v>0.84299999999999997</v>
      </c>
      <c r="X90" s="86">
        <f t="shared" ref="X90" si="83">V90*10%</f>
        <v>2.8100000000000005</v>
      </c>
      <c r="Y90" s="86">
        <f t="shared" ref="Y90" si="84">V90+W90+X90</f>
        <v>31.753</v>
      </c>
      <c r="Z90" s="14" t="s">
        <v>37</v>
      </c>
      <c r="AA90" s="14">
        <v>9.14</v>
      </c>
      <c r="AB90" s="14">
        <v>10.94</v>
      </c>
      <c r="AC90" s="14">
        <v>20.25</v>
      </c>
      <c r="AD90" s="14">
        <v>223.5</v>
      </c>
      <c r="AE90" s="14">
        <v>0</v>
      </c>
      <c r="AF90" s="14">
        <v>159</v>
      </c>
      <c r="AG90" s="14">
        <v>0</v>
      </c>
      <c r="AH90" s="14">
        <v>88.5</v>
      </c>
      <c r="AI90" s="14"/>
      <c r="AJ90" s="14"/>
      <c r="AK90" s="14">
        <v>112.5</v>
      </c>
    </row>
    <row r="91" spans="1:37" ht="30" x14ac:dyDescent="0.25">
      <c r="A91" s="3">
        <v>168</v>
      </c>
      <c r="B91" s="4" t="s">
        <v>31</v>
      </c>
      <c r="C91" s="4">
        <v>12.13</v>
      </c>
      <c r="D91" s="86">
        <f t="shared" ref="D91:D93" si="85">C91*3%</f>
        <v>0.3639</v>
      </c>
      <c r="E91" s="79">
        <f t="shared" ref="E91:E93" si="86">C91*10%</f>
        <v>1.2130000000000001</v>
      </c>
      <c r="F91" s="86">
        <f t="shared" ref="F91:F93" si="87">C91+D91+E91</f>
        <v>13.706900000000001</v>
      </c>
      <c r="G91" s="5">
        <v>150</v>
      </c>
      <c r="H91" s="5">
        <v>3.4</v>
      </c>
      <c r="I91" s="5">
        <v>3.96</v>
      </c>
      <c r="J91" s="5">
        <v>27.81</v>
      </c>
      <c r="K91" s="5">
        <v>8.6</v>
      </c>
      <c r="L91" s="5">
        <v>5.9</v>
      </c>
      <c r="M91" s="5">
        <v>29.4</v>
      </c>
      <c r="N91" s="5">
        <v>0.36</v>
      </c>
      <c r="O91" s="5">
        <v>20</v>
      </c>
      <c r="P91" s="5">
        <v>0.03</v>
      </c>
      <c r="Q91" s="5">
        <v>0.56999999999999995</v>
      </c>
      <c r="R91" s="5">
        <v>128.9</v>
      </c>
      <c r="T91" s="3">
        <v>168</v>
      </c>
      <c r="U91" s="4" t="s">
        <v>31</v>
      </c>
      <c r="V91" s="32">
        <f>(C91/150)*200</f>
        <v>16.173333333333336</v>
      </c>
      <c r="W91" s="86">
        <f t="shared" ref="W91:W93" si="88">V91*3%</f>
        <v>0.48520000000000008</v>
      </c>
      <c r="X91" s="86">
        <f t="shared" ref="X91:X93" si="89">V91*10%</f>
        <v>1.6173333333333337</v>
      </c>
      <c r="Y91" s="86">
        <f t="shared" ref="Y91:Y93" si="90">V91+W91+X91</f>
        <v>18.275866666666669</v>
      </c>
      <c r="Z91" s="5">
        <v>200</v>
      </c>
      <c r="AA91" s="5">
        <v>5.4</v>
      </c>
      <c r="AB91" s="5">
        <v>4.1100000000000003</v>
      </c>
      <c r="AC91" s="5">
        <v>30.54</v>
      </c>
      <c r="AD91" s="5">
        <v>8.6</v>
      </c>
      <c r="AE91" s="5">
        <v>5.9</v>
      </c>
      <c r="AF91" s="5">
        <v>29.4</v>
      </c>
      <c r="AG91" s="5">
        <v>0.36</v>
      </c>
      <c r="AH91" s="5">
        <v>20</v>
      </c>
      <c r="AI91" s="5">
        <v>0.03</v>
      </c>
      <c r="AJ91" s="5">
        <v>0</v>
      </c>
      <c r="AK91" s="5">
        <v>169</v>
      </c>
    </row>
    <row r="92" spans="1:37" x14ac:dyDescent="0.25">
      <c r="A92" s="63">
        <v>943</v>
      </c>
      <c r="B92" s="4" t="s">
        <v>19</v>
      </c>
      <c r="C92" s="4">
        <v>2.37</v>
      </c>
      <c r="D92" s="86">
        <f t="shared" si="85"/>
        <v>7.1099999999999997E-2</v>
      </c>
      <c r="E92" s="79">
        <f t="shared" si="86"/>
        <v>0.23700000000000002</v>
      </c>
      <c r="F92" s="86">
        <f t="shared" si="87"/>
        <v>2.6781000000000001</v>
      </c>
      <c r="G92" s="5">
        <v>200</v>
      </c>
      <c r="H92" s="5">
        <v>0.2</v>
      </c>
      <c r="I92" s="5">
        <v>0</v>
      </c>
      <c r="J92" s="5">
        <v>14</v>
      </c>
      <c r="K92" s="5">
        <v>6</v>
      </c>
      <c r="L92" s="5">
        <v>0</v>
      </c>
      <c r="M92" s="5">
        <v>0</v>
      </c>
      <c r="N92" s="5">
        <v>0.4</v>
      </c>
      <c r="O92" s="5">
        <v>0</v>
      </c>
      <c r="P92" s="5">
        <v>0</v>
      </c>
      <c r="Q92" s="5">
        <v>0</v>
      </c>
      <c r="R92" s="5">
        <v>28</v>
      </c>
      <c r="T92" s="3">
        <v>943</v>
      </c>
      <c r="U92" s="4" t="s">
        <v>19</v>
      </c>
      <c r="V92" s="32">
        <f t="shared" ref="V92" si="91">C92</f>
        <v>2.37</v>
      </c>
      <c r="W92" s="86">
        <f t="shared" si="88"/>
        <v>7.1099999999999997E-2</v>
      </c>
      <c r="X92" s="86">
        <f t="shared" si="89"/>
        <v>0.23700000000000002</v>
      </c>
      <c r="Y92" s="86">
        <f t="shared" si="90"/>
        <v>2.6781000000000001</v>
      </c>
      <c r="Z92" s="5">
        <v>200</v>
      </c>
      <c r="AA92" s="5">
        <v>0.2</v>
      </c>
      <c r="AB92" s="5">
        <v>0</v>
      </c>
      <c r="AC92" s="5">
        <v>14</v>
      </c>
      <c r="AD92" s="5">
        <v>6</v>
      </c>
      <c r="AE92" s="5">
        <v>0</v>
      </c>
      <c r="AF92" s="5">
        <v>0</v>
      </c>
      <c r="AG92" s="5">
        <v>0.4</v>
      </c>
      <c r="AH92" s="5">
        <v>0</v>
      </c>
      <c r="AI92" s="5">
        <v>0</v>
      </c>
      <c r="AJ92" s="5">
        <v>0</v>
      </c>
      <c r="AK92" s="5">
        <v>28</v>
      </c>
    </row>
    <row r="93" spans="1:37" x14ac:dyDescent="0.25">
      <c r="A93" s="63"/>
      <c r="B93" s="7"/>
      <c r="C93" s="7"/>
      <c r="D93" s="86">
        <f t="shared" si="85"/>
        <v>0</v>
      </c>
      <c r="E93" s="79">
        <f t="shared" si="86"/>
        <v>0</v>
      </c>
      <c r="F93" s="86">
        <f t="shared" si="87"/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T93" s="3"/>
      <c r="U93" s="7"/>
      <c r="V93" s="7"/>
      <c r="W93" s="86">
        <f t="shared" si="88"/>
        <v>0</v>
      </c>
      <c r="X93" s="86">
        <f t="shared" si="89"/>
        <v>0</v>
      </c>
      <c r="Y93" s="86">
        <f t="shared" si="90"/>
        <v>0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25">
      <c r="A94" s="2"/>
      <c r="B94" s="9" t="s">
        <v>20</v>
      </c>
      <c r="C94" s="9">
        <f>SUM(C90:C93)</f>
        <v>42.6</v>
      </c>
      <c r="D94" s="86">
        <f>C94*3%</f>
        <v>1.278</v>
      </c>
      <c r="E94" s="79">
        <f>C94*10%</f>
        <v>4.2600000000000007</v>
      </c>
      <c r="F94" s="86">
        <f>C94+D94+E94</f>
        <v>48.137999999999998</v>
      </c>
      <c r="G94" s="5"/>
      <c r="H94" s="8">
        <f>SUM(H91:H93)</f>
        <v>3.6</v>
      </c>
      <c r="I94" s="8">
        <f>SUM(I90:I93)</f>
        <v>14.899999999999999</v>
      </c>
      <c r="J94" s="8">
        <f t="shared" ref="J94:R94" si="92">SUM(J90:J93)</f>
        <v>62.06</v>
      </c>
      <c r="K94" s="8">
        <f t="shared" si="92"/>
        <v>238.1</v>
      </c>
      <c r="L94" s="8">
        <f t="shared" si="92"/>
        <v>5.9</v>
      </c>
      <c r="M94" s="8">
        <f t="shared" si="92"/>
        <v>188.4</v>
      </c>
      <c r="N94" s="8">
        <f t="shared" si="92"/>
        <v>0.76</v>
      </c>
      <c r="O94" s="8">
        <f t="shared" si="92"/>
        <v>108.5</v>
      </c>
      <c r="P94" s="8">
        <f t="shared" si="92"/>
        <v>0.03</v>
      </c>
      <c r="Q94" s="8">
        <f t="shared" si="92"/>
        <v>0.56999999999999995</v>
      </c>
      <c r="R94" s="8">
        <f t="shared" si="92"/>
        <v>269.39999999999998</v>
      </c>
      <c r="T94" s="3"/>
      <c r="U94" s="9" t="s">
        <v>20</v>
      </c>
      <c r="V94" s="9">
        <f>SUM(V90:V93)</f>
        <v>46.643333333333338</v>
      </c>
      <c r="W94" s="86">
        <f>V94*3%</f>
        <v>1.3993</v>
      </c>
      <c r="X94" s="86">
        <f>V94*10%</f>
        <v>4.6643333333333343</v>
      </c>
      <c r="Y94" s="86">
        <f>V94+W94+X94</f>
        <v>52.706966666666666</v>
      </c>
      <c r="Z94" s="5"/>
      <c r="AA94" s="8">
        <f>SUM(AA90:AA93)</f>
        <v>14.74</v>
      </c>
      <c r="AB94" s="8">
        <f t="shared" ref="AB94:AK94" si="93">SUM(AB90:AB93)</f>
        <v>15.05</v>
      </c>
      <c r="AC94" s="8">
        <f t="shared" si="93"/>
        <v>64.789999999999992</v>
      </c>
      <c r="AD94" s="8">
        <f t="shared" si="93"/>
        <v>238.1</v>
      </c>
      <c r="AE94" s="8">
        <f t="shared" si="93"/>
        <v>5.9</v>
      </c>
      <c r="AF94" s="8">
        <f t="shared" si="93"/>
        <v>188.4</v>
      </c>
      <c r="AG94" s="8">
        <f t="shared" si="93"/>
        <v>0.76</v>
      </c>
      <c r="AH94" s="8">
        <f t="shared" si="93"/>
        <v>108.5</v>
      </c>
      <c r="AI94" s="8">
        <f t="shared" si="93"/>
        <v>0.03</v>
      </c>
      <c r="AJ94" s="8">
        <f t="shared" si="93"/>
        <v>0</v>
      </c>
      <c r="AK94" s="8">
        <f t="shared" si="93"/>
        <v>309.5</v>
      </c>
    </row>
    <row r="95" spans="1:37" x14ac:dyDescent="0.25">
      <c r="A95" s="2"/>
      <c r="B95" s="11"/>
      <c r="C95" s="11"/>
      <c r="D95" s="11"/>
      <c r="E95" s="11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T95" s="10"/>
      <c r="U95" s="11"/>
      <c r="V95" s="11"/>
      <c r="W95" s="91"/>
      <c r="X95" s="91"/>
      <c r="Y95" s="91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2"/>
      <c r="B96" s="134" t="s">
        <v>21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T96" s="2"/>
      <c r="U96" s="134" t="s">
        <v>21</v>
      </c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</row>
    <row r="97" spans="1:37" ht="30" x14ac:dyDescent="0.25">
      <c r="A97" s="53">
        <v>70.709999999999994</v>
      </c>
      <c r="B97" s="4" t="s">
        <v>72</v>
      </c>
      <c r="C97" s="4">
        <v>20</v>
      </c>
      <c r="D97" s="86">
        <f t="shared" ref="D97:D103" si="94">C97*3%</f>
        <v>0.6</v>
      </c>
      <c r="E97" s="79">
        <f t="shared" ref="E97:E103" si="95">C97*10%</f>
        <v>2</v>
      </c>
      <c r="F97" s="86">
        <f t="shared" ref="F97:F103" si="96">C97+D97+E97</f>
        <v>22.6</v>
      </c>
      <c r="G97" s="5">
        <v>60</v>
      </c>
      <c r="H97" s="5">
        <v>4</v>
      </c>
      <c r="I97" s="5">
        <v>0.4</v>
      </c>
      <c r="J97" s="5">
        <v>6.7</v>
      </c>
      <c r="K97" s="5">
        <v>20</v>
      </c>
      <c r="L97" s="5">
        <v>60</v>
      </c>
      <c r="M97" s="5">
        <v>180</v>
      </c>
      <c r="N97" s="5">
        <v>0</v>
      </c>
      <c r="O97" s="5">
        <v>0</v>
      </c>
      <c r="P97" s="5">
        <v>0.02</v>
      </c>
      <c r="Q97" s="5">
        <v>0</v>
      </c>
      <c r="R97" s="5">
        <v>40.380000000000003</v>
      </c>
      <c r="T97" s="53">
        <v>70.709999999999994</v>
      </c>
      <c r="U97" s="4" t="s">
        <v>72</v>
      </c>
      <c r="V97" s="4">
        <f>C97</f>
        <v>20</v>
      </c>
      <c r="W97" s="86">
        <f t="shared" ref="W97:W103" si="97">V97*3%</f>
        <v>0.6</v>
      </c>
      <c r="X97" s="86">
        <f t="shared" ref="X97:X103" si="98">V97*10%</f>
        <v>2</v>
      </c>
      <c r="Y97" s="86">
        <f t="shared" ref="Y97:Y103" si="99">V97+W97+X97</f>
        <v>22.6</v>
      </c>
      <c r="Z97" s="5">
        <v>60</v>
      </c>
      <c r="AA97" s="5">
        <v>4</v>
      </c>
      <c r="AB97" s="5">
        <v>0.4</v>
      </c>
      <c r="AC97" s="5">
        <v>6.7</v>
      </c>
      <c r="AD97" s="5">
        <v>20</v>
      </c>
      <c r="AE97" s="5">
        <v>60</v>
      </c>
      <c r="AF97" s="5">
        <v>180</v>
      </c>
      <c r="AG97" s="5">
        <v>0</v>
      </c>
      <c r="AH97" s="5">
        <v>0</v>
      </c>
      <c r="AI97" s="5">
        <v>0.02</v>
      </c>
      <c r="AJ97" s="5">
        <v>0</v>
      </c>
      <c r="AK97" s="5">
        <v>40.380000000000003</v>
      </c>
    </row>
    <row r="98" spans="1:37" ht="18.75" x14ac:dyDescent="0.3">
      <c r="A98" s="51">
        <v>170</v>
      </c>
      <c r="B98" s="7" t="s">
        <v>38</v>
      </c>
      <c r="C98" s="7">
        <v>14.83</v>
      </c>
      <c r="D98" s="86">
        <f t="shared" si="94"/>
        <v>0.44489999999999996</v>
      </c>
      <c r="E98" s="79">
        <f t="shared" si="95"/>
        <v>1.4830000000000001</v>
      </c>
      <c r="F98" s="86">
        <f t="shared" si="96"/>
        <v>16.757899999999999</v>
      </c>
      <c r="G98" s="8">
        <v>200</v>
      </c>
      <c r="H98" s="8">
        <v>1.45</v>
      </c>
      <c r="I98" s="8">
        <v>3.93</v>
      </c>
      <c r="J98" s="8">
        <v>10.199999999999999</v>
      </c>
      <c r="K98" s="8">
        <v>35.299999999999997</v>
      </c>
      <c r="L98" s="8">
        <v>21</v>
      </c>
      <c r="M98" s="8">
        <v>42.58</v>
      </c>
      <c r="N98" s="8">
        <v>0.95</v>
      </c>
      <c r="O98" s="8"/>
      <c r="P98" s="8">
        <v>0.4</v>
      </c>
      <c r="Q98" s="5">
        <v>5.81</v>
      </c>
      <c r="R98" s="5">
        <v>134.75</v>
      </c>
      <c r="T98" s="6">
        <v>170</v>
      </c>
      <c r="U98" s="7" t="s">
        <v>38</v>
      </c>
      <c r="V98" s="4">
        <f>(C98/200)*250</f>
        <v>18.537499999999998</v>
      </c>
      <c r="W98" s="86">
        <f t="shared" si="97"/>
        <v>0.55612499999999987</v>
      </c>
      <c r="X98" s="86">
        <f t="shared" si="98"/>
        <v>1.8537499999999998</v>
      </c>
      <c r="Y98" s="86">
        <f t="shared" si="99"/>
        <v>20.947375000000001</v>
      </c>
      <c r="Z98" s="8">
        <v>250</v>
      </c>
      <c r="AA98" s="8">
        <v>2.65</v>
      </c>
      <c r="AB98" s="8">
        <v>6.35</v>
      </c>
      <c r="AC98" s="8">
        <v>12.58</v>
      </c>
      <c r="AD98" s="8">
        <v>35.299999999999997</v>
      </c>
      <c r="AE98" s="8">
        <v>21</v>
      </c>
      <c r="AF98" s="8">
        <v>42.58</v>
      </c>
      <c r="AG98" s="8">
        <v>0.95</v>
      </c>
      <c r="AH98" s="8"/>
      <c r="AI98" s="8">
        <v>0.4</v>
      </c>
      <c r="AJ98" s="8">
        <v>8.25</v>
      </c>
      <c r="AK98" s="8">
        <v>102.3</v>
      </c>
    </row>
    <row r="99" spans="1:37" ht="30" x14ac:dyDescent="0.25">
      <c r="A99" s="67">
        <v>694</v>
      </c>
      <c r="B99" s="4" t="s">
        <v>40</v>
      </c>
      <c r="C99" s="4">
        <v>18.66</v>
      </c>
      <c r="D99" s="86">
        <f t="shared" si="94"/>
        <v>0.55979999999999996</v>
      </c>
      <c r="E99" s="79">
        <f t="shared" si="95"/>
        <v>1.8660000000000001</v>
      </c>
      <c r="F99" s="86">
        <f t="shared" si="96"/>
        <v>21.085799999999999</v>
      </c>
      <c r="G99" s="5">
        <v>150</v>
      </c>
      <c r="H99" s="5">
        <v>3.06</v>
      </c>
      <c r="I99" s="5">
        <v>4.8</v>
      </c>
      <c r="J99" s="5">
        <v>20.45</v>
      </c>
      <c r="K99" s="5">
        <v>36.979999999999997</v>
      </c>
      <c r="L99" s="5">
        <v>27.75</v>
      </c>
      <c r="M99" s="5">
        <v>86.6</v>
      </c>
      <c r="N99" s="5">
        <v>1.01</v>
      </c>
      <c r="O99" s="5">
        <v>25.5</v>
      </c>
      <c r="P99" s="5">
        <v>0.14000000000000001</v>
      </c>
      <c r="Q99" s="5">
        <v>18.7</v>
      </c>
      <c r="R99" s="5">
        <v>137.25</v>
      </c>
      <c r="T99" s="3">
        <v>694</v>
      </c>
      <c r="U99" s="4" t="s">
        <v>40</v>
      </c>
      <c r="V99" s="4">
        <f>(C99/150)*180</f>
        <v>22.391999999999999</v>
      </c>
      <c r="W99" s="86">
        <f t="shared" si="97"/>
        <v>0.67175999999999991</v>
      </c>
      <c r="X99" s="86">
        <f t="shared" si="98"/>
        <v>2.2391999999999999</v>
      </c>
      <c r="Y99" s="86">
        <f t="shared" si="99"/>
        <v>25.302959999999999</v>
      </c>
      <c r="Z99" s="5">
        <v>180</v>
      </c>
      <c r="AA99" s="5">
        <v>3.06</v>
      </c>
      <c r="AB99" s="5">
        <v>4.8</v>
      </c>
      <c r="AC99" s="5">
        <v>20.45</v>
      </c>
      <c r="AD99" s="5">
        <v>36.979999999999997</v>
      </c>
      <c r="AE99" s="5">
        <v>27.75</v>
      </c>
      <c r="AF99" s="5">
        <v>86.6</v>
      </c>
      <c r="AG99" s="5">
        <v>1.01</v>
      </c>
      <c r="AH99" s="5">
        <v>25.5</v>
      </c>
      <c r="AI99" s="5">
        <v>0.14000000000000001</v>
      </c>
      <c r="AJ99" s="5">
        <v>18.7</v>
      </c>
      <c r="AK99" s="5">
        <v>137.25</v>
      </c>
    </row>
    <row r="100" spans="1:37" x14ac:dyDescent="0.25">
      <c r="A100" s="63">
        <v>511</v>
      </c>
      <c r="B100" s="4" t="s">
        <v>59</v>
      </c>
      <c r="C100" s="4">
        <v>58.91</v>
      </c>
      <c r="D100" s="86">
        <f t="shared" si="94"/>
        <v>1.7672999999999999</v>
      </c>
      <c r="E100" s="79">
        <f t="shared" si="95"/>
        <v>5.891</v>
      </c>
      <c r="F100" s="86">
        <f t="shared" si="96"/>
        <v>66.568299999999994</v>
      </c>
      <c r="G100" s="5">
        <v>100</v>
      </c>
      <c r="H100" s="5">
        <v>19.100000000000001</v>
      </c>
      <c r="I100" s="5">
        <v>12.9</v>
      </c>
      <c r="J100" s="5">
        <v>10.26</v>
      </c>
      <c r="K100" s="5">
        <v>48.63</v>
      </c>
      <c r="L100" s="5">
        <v>36.130000000000003</v>
      </c>
      <c r="M100" s="5">
        <v>105.75</v>
      </c>
      <c r="N100" s="5">
        <v>1.0900000000000001</v>
      </c>
      <c r="O100" s="5">
        <v>15</v>
      </c>
      <c r="P100" s="5">
        <v>0.01</v>
      </c>
      <c r="Q100" s="5">
        <v>3.28</v>
      </c>
      <c r="R100" s="5">
        <v>145</v>
      </c>
      <c r="T100" s="3">
        <v>511</v>
      </c>
      <c r="U100" s="4" t="s">
        <v>59</v>
      </c>
      <c r="V100" s="4">
        <f t="shared" ref="V100:V101" si="100">C100</f>
        <v>58.91</v>
      </c>
      <c r="W100" s="86">
        <f t="shared" si="97"/>
        <v>1.7672999999999999</v>
      </c>
      <c r="X100" s="86">
        <f t="shared" si="98"/>
        <v>5.891</v>
      </c>
      <c r="Y100" s="86">
        <f t="shared" si="99"/>
        <v>66.568299999999994</v>
      </c>
      <c r="Z100" s="5">
        <v>100</v>
      </c>
      <c r="AA100" s="5">
        <v>21.3</v>
      </c>
      <c r="AB100" s="5">
        <v>15.3</v>
      </c>
      <c r="AC100" s="5">
        <v>14.25</v>
      </c>
      <c r="AD100" s="5">
        <v>48.63</v>
      </c>
      <c r="AE100" s="5">
        <v>36.130000000000003</v>
      </c>
      <c r="AF100" s="5">
        <v>105.75</v>
      </c>
      <c r="AG100" s="5">
        <v>1.0900000000000001</v>
      </c>
      <c r="AH100" s="5">
        <v>15</v>
      </c>
      <c r="AI100" s="5">
        <v>0.01</v>
      </c>
      <c r="AJ100" s="5">
        <v>3.28</v>
      </c>
      <c r="AK100" s="5">
        <v>165</v>
      </c>
    </row>
    <row r="101" spans="1:37" ht="45" x14ac:dyDescent="0.25">
      <c r="A101" s="50">
        <v>349</v>
      </c>
      <c r="B101" s="4" t="s">
        <v>60</v>
      </c>
      <c r="C101" s="32">
        <v>16.3</v>
      </c>
      <c r="D101" s="86">
        <f t="shared" si="94"/>
        <v>0.48899999999999999</v>
      </c>
      <c r="E101" s="79">
        <f t="shared" si="95"/>
        <v>1.6300000000000001</v>
      </c>
      <c r="F101" s="86">
        <f t="shared" si="96"/>
        <v>18.419</v>
      </c>
      <c r="G101" s="5">
        <v>200</v>
      </c>
      <c r="H101" s="5">
        <v>0.2</v>
      </c>
      <c r="I101" s="5">
        <v>0.2</v>
      </c>
      <c r="J101" s="5">
        <v>22.3</v>
      </c>
      <c r="K101" s="5">
        <v>12</v>
      </c>
      <c r="L101" s="5">
        <v>0</v>
      </c>
      <c r="M101" s="5">
        <v>2.4</v>
      </c>
      <c r="N101" s="5">
        <v>0.32</v>
      </c>
      <c r="O101" s="5">
        <v>0</v>
      </c>
      <c r="P101" s="5">
        <v>0</v>
      </c>
      <c r="Q101" s="5">
        <v>68</v>
      </c>
      <c r="R101" s="5">
        <v>112.49</v>
      </c>
      <c r="T101" s="3">
        <v>349</v>
      </c>
      <c r="U101" s="4" t="s">
        <v>60</v>
      </c>
      <c r="V101" s="4">
        <f t="shared" si="100"/>
        <v>16.3</v>
      </c>
      <c r="W101" s="86">
        <f t="shared" si="97"/>
        <v>0.48899999999999999</v>
      </c>
      <c r="X101" s="86">
        <f t="shared" si="98"/>
        <v>1.6300000000000001</v>
      </c>
      <c r="Y101" s="86">
        <f t="shared" si="99"/>
        <v>18.419</v>
      </c>
      <c r="Z101" s="5">
        <v>200</v>
      </c>
      <c r="AA101" s="5">
        <v>0.2</v>
      </c>
      <c r="AB101" s="5">
        <v>0.2</v>
      </c>
      <c r="AC101" s="5">
        <v>22.3</v>
      </c>
      <c r="AD101" s="5">
        <v>12</v>
      </c>
      <c r="AE101" s="5">
        <v>0</v>
      </c>
      <c r="AF101" s="5">
        <v>2.4</v>
      </c>
      <c r="AG101" s="5">
        <v>0.32</v>
      </c>
      <c r="AH101" s="5">
        <v>0</v>
      </c>
      <c r="AI101" s="5">
        <v>0</v>
      </c>
      <c r="AJ101" s="5">
        <v>68</v>
      </c>
      <c r="AK101" s="5">
        <v>112.49</v>
      </c>
    </row>
    <row r="102" spans="1:37" x14ac:dyDescent="0.25">
      <c r="A102" s="3"/>
      <c r="B102" s="32" t="s">
        <v>27</v>
      </c>
      <c r="C102" s="32">
        <v>1.8</v>
      </c>
      <c r="D102" s="86">
        <f t="shared" si="94"/>
        <v>5.3999999999999999E-2</v>
      </c>
      <c r="E102" s="79">
        <f t="shared" si="95"/>
        <v>0.18000000000000002</v>
      </c>
      <c r="F102" s="86">
        <f t="shared" si="96"/>
        <v>2.0340000000000003</v>
      </c>
      <c r="G102" s="37">
        <v>20</v>
      </c>
      <c r="H102" s="37">
        <v>3.2</v>
      </c>
      <c r="I102" s="37">
        <v>1.36</v>
      </c>
      <c r="J102" s="37">
        <v>14.26</v>
      </c>
      <c r="K102" s="37">
        <v>125</v>
      </c>
      <c r="L102" s="37">
        <v>36</v>
      </c>
      <c r="M102" s="37">
        <v>129</v>
      </c>
      <c r="N102" s="37">
        <v>3.6</v>
      </c>
      <c r="O102" s="37">
        <v>0</v>
      </c>
      <c r="P102" s="37">
        <v>0.3</v>
      </c>
      <c r="Q102" s="37">
        <v>0.2</v>
      </c>
      <c r="R102" s="37">
        <v>82</v>
      </c>
      <c r="S102" s="31"/>
      <c r="T102" s="37"/>
      <c r="U102" s="32" t="s">
        <v>27</v>
      </c>
      <c r="V102" s="32">
        <v>1.8</v>
      </c>
      <c r="W102" s="86">
        <f t="shared" si="97"/>
        <v>5.3999999999999999E-2</v>
      </c>
      <c r="X102" s="86">
        <f t="shared" si="98"/>
        <v>0.18000000000000002</v>
      </c>
      <c r="Y102" s="86">
        <f t="shared" si="99"/>
        <v>2.0340000000000003</v>
      </c>
      <c r="Z102" s="37">
        <v>20</v>
      </c>
      <c r="AA102" s="37">
        <v>3.2</v>
      </c>
      <c r="AB102" s="37">
        <v>1.36</v>
      </c>
      <c r="AC102" s="37">
        <v>14.26</v>
      </c>
      <c r="AD102" s="37">
        <v>125</v>
      </c>
      <c r="AE102" s="37">
        <v>36</v>
      </c>
      <c r="AF102" s="37">
        <v>129</v>
      </c>
      <c r="AG102" s="37">
        <v>3.6</v>
      </c>
      <c r="AH102" s="37">
        <v>0</v>
      </c>
      <c r="AI102" s="37">
        <v>0.3</v>
      </c>
      <c r="AJ102" s="37">
        <v>0.2</v>
      </c>
      <c r="AK102" s="37">
        <v>82</v>
      </c>
    </row>
    <row r="103" spans="1:37" ht="36.75" customHeight="1" x14ac:dyDescent="0.25">
      <c r="A103" s="53"/>
      <c r="B103" s="32" t="s">
        <v>70</v>
      </c>
      <c r="C103" s="32">
        <v>1.8</v>
      </c>
      <c r="D103" s="86">
        <f t="shared" si="94"/>
        <v>5.3999999999999999E-2</v>
      </c>
      <c r="E103" s="79">
        <f t="shared" si="95"/>
        <v>0.18000000000000002</v>
      </c>
      <c r="F103" s="86">
        <f t="shared" si="96"/>
        <v>2.0340000000000003</v>
      </c>
      <c r="G103" s="37">
        <v>30</v>
      </c>
      <c r="H103" s="37">
        <v>2.4</v>
      </c>
      <c r="I103" s="37">
        <v>1.6</v>
      </c>
      <c r="J103" s="37">
        <v>12.8</v>
      </c>
      <c r="K103" s="37">
        <v>21.9</v>
      </c>
      <c r="L103" s="37">
        <v>12</v>
      </c>
      <c r="M103" s="37">
        <v>37.5</v>
      </c>
      <c r="N103" s="37">
        <v>0.8</v>
      </c>
      <c r="O103" s="37">
        <v>0</v>
      </c>
      <c r="P103" s="37">
        <v>0.4</v>
      </c>
      <c r="Q103" s="37">
        <v>0.4</v>
      </c>
      <c r="R103" s="37">
        <v>78</v>
      </c>
      <c r="S103" s="31"/>
      <c r="T103" s="37"/>
      <c r="U103" s="32" t="s">
        <v>70</v>
      </c>
      <c r="V103" s="32">
        <v>1.8</v>
      </c>
      <c r="W103" s="86">
        <f t="shared" si="97"/>
        <v>5.3999999999999999E-2</v>
      </c>
      <c r="X103" s="86">
        <f t="shared" si="98"/>
        <v>0.18000000000000002</v>
      </c>
      <c r="Y103" s="86">
        <f t="shared" si="99"/>
        <v>2.0340000000000003</v>
      </c>
      <c r="Z103" s="37">
        <v>30</v>
      </c>
      <c r="AA103" s="37">
        <v>2.4</v>
      </c>
      <c r="AB103" s="37">
        <v>1.6</v>
      </c>
      <c r="AC103" s="37">
        <v>12.8</v>
      </c>
      <c r="AD103" s="37">
        <v>21.9</v>
      </c>
      <c r="AE103" s="37">
        <v>12</v>
      </c>
      <c r="AF103" s="37">
        <v>37.5</v>
      </c>
      <c r="AG103" s="37">
        <v>0.8</v>
      </c>
      <c r="AH103" s="37">
        <v>0</v>
      </c>
      <c r="AI103" s="37">
        <v>0.4</v>
      </c>
      <c r="AJ103" s="37">
        <v>0.4</v>
      </c>
      <c r="AK103" s="37">
        <v>78</v>
      </c>
    </row>
    <row r="104" spans="1:37" ht="29.25" customHeight="1" x14ac:dyDescent="0.25">
      <c r="A104" s="3"/>
      <c r="B104" s="12" t="s">
        <v>20</v>
      </c>
      <c r="C104" s="12">
        <f>SUM(C97:C103)</f>
        <v>132.30000000000001</v>
      </c>
      <c r="D104" s="86">
        <f>C104*3%</f>
        <v>3.9690000000000003</v>
      </c>
      <c r="E104" s="79">
        <f>C104*10%</f>
        <v>13.230000000000002</v>
      </c>
      <c r="F104" s="86">
        <f>C104+D104+E104</f>
        <v>149.499</v>
      </c>
      <c r="G104" s="5"/>
      <c r="H104" s="8">
        <f t="shared" ref="H104:N104" si="101">SUM(H98:H103)</f>
        <v>29.409999999999997</v>
      </c>
      <c r="I104" s="8">
        <f t="shared" si="101"/>
        <v>24.790000000000003</v>
      </c>
      <c r="J104" s="8">
        <f t="shared" si="101"/>
        <v>90.27</v>
      </c>
      <c r="K104" s="8">
        <f t="shared" si="101"/>
        <v>279.80999999999995</v>
      </c>
      <c r="L104" s="8">
        <f t="shared" si="101"/>
        <v>132.88</v>
      </c>
      <c r="M104" s="8">
        <f t="shared" si="101"/>
        <v>403.83000000000004</v>
      </c>
      <c r="N104" s="8">
        <f t="shared" si="101"/>
        <v>7.77</v>
      </c>
      <c r="O104" s="8">
        <f>SUM(O98:O100)</f>
        <v>40.5</v>
      </c>
      <c r="P104" s="8">
        <f>SUM(P98:P103)</f>
        <v>1.25</v>
      </c>
      <c r="Q104" s="8">
        <f>SUM(Q98:Q103)</f>
        <v>96.39</v>
      </c>
      <c r="R104" s="8">
        <f>SUM(R98:R103)</f>
        <v>689.49</v>
      </c>
      <c r="T104" s="2"/>
      <c r="U104" s="12" t="s">
        <v>20</v>
      </c>
      <c r="V104" s="12">
        <f>SUM(V97:V103)</f>
        <v>139.73950000000002</v>
      </c>
      <c r="W104" s="86">
        <f>V104*3%</f>
        <v>4.1921850000000003</v>
      </c>
      <c r="X104" s="86">
        <f>V104*10%</f>
        <v>13.973950000000002</v>
      </c>
      <c r="Y104" s="86">
        <f>V104+W104+X104</f>
        <v>157.90563500000002</v>
      </c>
      <c r="Z104" s="5"/>
      <c r="AA104" s="8">
        <f t="shared" ref="AA104:AG104" si="102">SUM(AA98:AA103)</f>
        <v>32.81</v>
      </c>
      <c r="AB104" s="8">
        <f t="shared" si="102"/>
        <v>29.61</v>
      </c>
      <c r="AC104" s="8">
        <f t="shared" si="102"/>
        <v>96.64</v>
      </c>
      <c r="AD104" s="8">
        <f t="shared" si="102"/>
        <v>279.80999999999995</v>
      </c>
      <c r="AE104" s="8">
        <f t="shared" si="102"/>
        <v>132.88</v>
      </c>
      <c r="AF104" s="8">
        <f t="shared" si="102"/>
        <v>403.83000000000004</v>
      </c>
      <c r="AG104" s="8">
        <f t="shared" si="102"/>
        <v>7.77</v>
      </c>
      <c r="AH104" s="8">
        <f>SUM(AH98:AH100)</f>
        <v>40.5</v>
      </c>
      <c r="AI104" s="8">
        <f>SUM(AI98:AI103)</f>
        <v>1.25</v>
      </c>
      <c r="AJ104" s="8">
        <f>SUM(AJ98:AJ103)</f>
        <v>98.830000000000013</v>
      </c>
      <c r="AK104" s="8">
        <f>SUM(AK98:AK103)</f>
        <v>677.04</v>
      </c>
    </row>
    <row r="105" spans="1:37" s="28" customFormat="1" x14ac:dyDescent="0.25">
      <c r="A105" s="6"/>
      <c r="B105" s="23" t="s">
        <v>28</v>
      </c>
      <c r="C105" s="23">
        <f>-C94+C104</f>
        <v>89.700000000000017</v>
      </c>
      <c r="D105" s="103">
        <f>C105*3%</f>
        <v>2.6910000000000003</v>
      </c>
      <c r="E105" s="104">
        <f>C105*10%</f>
        <v>8.9700000000000024</v>
      </c>
      <c r="F105" s="103">
        <f>F94+F104</f>
        <v>197.637</v>
      </c>
      <c r="G105" s="17"/>
      <c r="H105" s="105">
        <f t="shared" ref="H105:R105" si="103">H94+H104</f>
        <v>33.01</v>
      </c>
      <c r="I105" s="105">
        <f t="shared" si="103"/>
        <v>39.69</v>
      </c>
      <c r="J105" s="105">
        <f t="shared" si="103"/>
        <v>152.32999999999998</v>
      </c>
      <c r="K105" s="105">
        <f t="shared" si="103"/>
        <v>517.91</v>
      </c>
      <c r="L105" s="105">
        <f t="shared" si="103"/>
        <v>138.78</v>
      </c>
      <c r="M105" s="105">
        <f t="shared" si="103"/>
        <v>592.23</v>
      </c>
      <c r="N105" s="105">
        <f t="shared" si="103"/>
        <v>8.5299999999999994</v>
      </c>
      <c r="O105" s="105">
        <f t="shared" si="103"/>
        <v>149</v>
      </c>
      <c r="P105" s="105">
        <f t="shared" si="103"/>
        <v>1.28</v>
      </c>
      <c r="Q105" s="105">
        <f t="shared" si="103"/>
        <v>96.96</v>
      </c>
      <c r="R105" s="8">
        <f t="shared" si="103"/>
        <v>958.89</v>
      </c>
      <c r="T105" s="17"/>
      <c r="U105" s="23" t="s">
        <v>28</v>
      </c>
      <c r="V105" s="23">
        <f>V94+V104</f>
        <v>186.38283333333337</v>
      </c>
      <c r="W105" s="103">
        <f>V105*3%</f>
        <v>5.5914850000000005</v>
      </c>
      <c r="X105" s="103">
        <f>V105*10%</f>
        <v>18.638283333333337</v>
      </c>
      <c r="Y105" s="103">
        <f>Y94+Y104</f>
        <v>210.61260166666668</v>
      </c>
      <c r="Z105" s="17"/>
      <c r="AA105" s="105">
        <f t="shared" ref="AA105:AK105" si="104">AA94+AA104</f>
        <v>47.550000000000004</v>
      </c>
      <c r="AB105" s="105">
        <f t="shared" si="104"/>
        <v>44.66</v>
      </c>
      <c r="AC105" s="105">
        <f t="shared" si="104"/>
        <v>161.43</v>
      </c>
      <c r="AD105" s="105">
        <f t="shared" si="104"/>
        <v>517.91</v>
      </c>
      <c r="AE105" s="105">
        <f t="shared" si="104"/>
        <v>138.78</v>
      </c>
      <c r="AF105" s="105">
        <f t="shared" si="104"/>
        <v>592.23</v>
      </c>
      <c r="AG105" s="105">
        <f t="shared" si="104"/>
        <v>8.5299999999999994</v>
      </c>
      <c r="AH105" s="105">
        <f t="shared" si="104"/>
        <v>149</v>
      </c>
      <c r="AI105" s="105">
        <f t="shared" si="104"/>
        <v>1.28</v>
      </c>
      <c r="AJ105" s="105">
        <f t="shared" si="104"/>
        <v>98.830000000000013</v>
      </c>
      <c r="AK105" s="8">
        <f t="shared" si="104"/>
        <v>986.54</v>
      </c>
    </row>
    <row r="106" spans="1:37" x14ac:dyDescent="0.25">
      <c r="A106" s="10"/>
    </row>
    <row r="107" spans="1:37" ht="31.5" customHeight="1" x14ac:dyDescent="0.25">
      <c r="A107" s="80" t="s">
        <v>86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2"/>
      <c r="X107" s="82"/>
      <c r="Y107" s="82"/>
      <c r="Z107" s="80"/>
      <c r="AA107" s="80"/>
      <c r="AB107" s="80"/>
      <c r="AC107" s="80" t="s">
        <v>87</v>
      </c>
      <c r="AD107" s="80"/>
      <c r="AE107" s="80"/>
      <c r="AF107" s="80"/>
      <c r="AG107" s="80"/>
      <c r="AH107" s="80"/>
      <c r="AI107" s="80"/>
      <c r="AJ107" s="80"/>
      <c r="AK107" s="118">
        <v>45213</v>
      </c>
    </row>
    <row r="108" spans="1:37" ht="23.25" thickBot="1" x14ac:dyDescent="0.35">
      <c r="A108" s="36"/>
      <c r="B108" s="55"/>
      <c r="C108" s="55"/>
      <c r="D108" s="55"/>
      <c r="E108" s="55"/>
      <c r="F108" s="5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60"/>
      <c r="U108" s="122" t="s">
        <v>68</v>
      </c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4"/>
    </row>
    <row r="109" spans="1:37" x14ac:dyDescent="0.25">
      <c r="A109" s="21"/>
      <c r="B109" s="132"/>
      <c r="C109" s="74"/>
      <c r="D109" s="83"/>
      <c r="E109" s="83"/>
      <c r="F109" s="83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29"/>
      <c r="T109" s="130" t="s">
        <v>0</v>
      </c>
      <c r="U109" s="130" t="s">
        <v>47</v>
      </c>
      <c r="V109" s="76"/>
      <c r="W109" s="89"/>
      <c r="X109" s="89"/>
      <c r="Y109" s="117"/>
      <c r="Z109" s="130" t="s">
        <v>2</v>
      </c>
      <c r="AA109" s="130" t="s">
        <v>48</v>
      </c>
      <c r="AB109" s="130"/>
      <c r="AC109" s="130"/>
      <c r="AD109" s="130" t="s">
        <v>4</v>
      </c>
      <c r="AE109" s="130"/>
      <c r="AF109" s="130"/>
      <c r="AG109" s="130"/>
      <c r="AH109" s="130" t="s">
        <v>5</v>
      </c>
      <c r="AI109" s="130"/>
      <c r="AJ109" s="130"/>
      <c r="AK109" s="137" t="s">
        <v>49</v>
      </c>
    </row>
    <row r="110" spans="1:37" ht="31.5" x14ac:dyDescent="0.25">
      <c r="A110" s="10"/>
      <c r="B110" s="132"/>
      <c r="C110" s="74"/>
      <c r="D110" s="83"/>
      <c r="E110" s="83"/>
      <c r="F110" s="83"/>
      <c r="G110" s="132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129"/>
      <c r="T110" s="130"/>
      <c r="U110" s="131"/>
      <c r="V110" s="101" t="s">
        <v>81</v>
      </c>
      <c r="W110" s="85" t="s">
        <v>82</v>
      </c>
      <c r="X110" s="85" t="s">
        <v>83</v>
      </c>
      <c r="Y110" s="101" t="s">
        <v>81</v>
      </c>
      <c r="Z110" s="131"/>
      <c r="AA110" s="102" t="s">
        <v>7</v>
      </c>
      <c r="AB110" s="102" t="s">
        <v>8</v>
      </c>
      <c r="AC110" s="102" t="s">
        <v>9</v>
      </c>
      <c r="AD110" s="102" t="s">
        <v>10</v>
      </c>
      <c r="AE110" s="102" t="s">
        <v>11</v>
      </c>
      <c r="AF110" s="102" t="s">
        <v>50</v>
      </c>
      <c r="AG110" s="102" t="s">
        <v>13</v>
      </c>
      <c r="AH110" s="102" t="s">
        <v>51</v>
      </c>
      <c r="AI110" s="102" t="s">
        <v>15</v>
      </c>
      <c r="AJ110" s="102" t="s">
        <v>52</v>
      </c>
      <c r="AK110" s="138"/>
    </row>
    <row r="111" spans="1:37" x14ac:dyDescent="0.25">
      <c r="A111" s="10"/>
      <c r="B111" s="97"/>
      <c r="C111" s="97"/>
      <c r="D111" s="97"/>
      <c r="E111" s="97"/>
      <c r="F111" s="97"/>
      <c r="G111" s="97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98"/>
      <c r="T111" s="100"/>
      <c r="U111" s="153" t="s">
        <v>17</v>
      </c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5"/>
    </row>
    <row r="112" spans="1:37" ht="25.5" x14ac:dyDescent="0.25">
      <c r="A112" s="10"/>
      <c r="B112" s="97"/>
      <c r="C112" s="97"/>
      <c r="D112" s="97"/>
      <c r="E112" s="97"/>
      <c r="F112" s="97"/>
      <c r="G112" s="97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98"/>
      <c r="T112" s="94">
        <v>168</v>
      </c>
      <c r="U112" s="32" t="s">
        <v>31</v>
      </c>
      <c r="V112" s="99"/>
      <c r="W112" s="99"/>
      <c r="X112" s="99"/>
      <c r="Y112" s="99">
        <v>13.71</v>
      </c>
      <c r="Z112" s="94">
        <v>200</v>
      </c>
      <c r="AA112" s="94">
        <v>5.4</v>
      </c>
      <c r="AB112" s="94">
        <v>4.1100000000000003</v>
      </c>
      <c r="AC112" s="94">
        <v>30.54</v>
      </c>
      <c r="AD112" s="94">
        <v>8.6</v>
      </c>
      <c r="AE112" s="94">
        <v>5.9</v>
      </c>
      <c r="AF112" s="94">
        <v>29.4</v>
      </c>
      <c r="AG112" s="94">
        <v>0.36</v>
      </c>
      <c r="AH112" s="94">
        <v>20</v>
      </c>
      <c r="AI112" s="94">
        <v>0.03</v>
      </c>
      <c r="AJ112" s="94">
        <v>0</v>
      </c>
      <c r="AK112" s="94">
        <v>169</v>
      </c>
    </row>
    <row r="113" spans="1:37" x14ac:dyDescent="0.25">
      <c r="A113" s="10"/>
      <c r="B113" s="97"/>
      <c r="C113" s="97"/>
      <c r="D113" s="97"/>
      <c r="E113" s="97"/>
      <c r="F113" s="97"/>
      <c r="G113" s="97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98"/>
      <c r="T113" s="3">
        <v>943</v>
      </c>
      <c r="U113" s="4" t="s">
        <v>85</v>
      </c>
      <c r="V113" s="99"/>
      <c r="W113" s="99"/>
      <c r="X113" s="99"/>
      <c r="Y113" s="99">
        <v>2.68</v>
      </c>
      <c r="Z113" s="5">
        <v>200</v>
      </c>
      <c r="AA113" s="5">
        <v>0.2</v>
      </c>
      <c r="AB113" s="5">
        <v>0</v>
      </c>
      <c r="AC113" s="5">
        <v>14</v>
      </c>
      <c r="AD113" s="5">
        <v>6</v>
      </c>
      <c r="AE113" s="5">
        <v>0</v>
      </c>
      <c r="AF113" s="5">
        <v>0</v>
      </c>
      <c r="AG113" s="5">
        <v>0.4</v>
      </c>
      <c r="AH113" s="5">
        <v>0</v>
      </c>
      <c r="AI113" s="5">
        <v>0</v>
      </c>
      <c r="AJ113" s="5">
        <v>0</v>
      </c>
      <c r="AK113" s="5">
        <v>28</v>
      </c>
    </row>
    <row r="114" spans="1:37" x14ac:dyDescent="0.25">
      <c r="A114" s="10"/>
      <c r="B114" s="97"/>
      <c r="C114" s="97"/>
      <c r="D114" s="97"/>
      <c r="E114" s="97"/>
      <c r="F114" s="97"/>
      <c r="G114" s="97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98"/>
      <c r="T114" s="94"/>
      <c r="U114" s="32" t="s">
        <v>27</v>
      </c>
      <c r="V114" s="99"/>
      <c r="W114" s="99"/>
      <c r="X114" s="99"/>
      <c r="Y114" s="99">
        <v>2.0299999999999998</v>
      </c>
      <c r="Z114" s="94">
        <v>20</v>
      </c>
      <c r="AA114" s="94">
        <v>3.2</v>
      </c>
      <c r="AB114" s="94">
        <v>1.36</v>
      </c>
      <c r="AC114" s="94">
        <v>14.26</v>
      </c>
      <c r="AD114" s="94">
        <v>125</v>
      </c>
      <c r="AE114" s="94">
        <v>36</v>
      </c>
      <c r="AF114" s="94">
        <v>129</v>
      </c>
      <c r="AG114" s="94">
        <v>3.6</v>
      </c>
      <c r="AH114" s="94">
        <v>0</v>
      </c>
      <c r="AI114" s="94">
        <v>0.3</v>
      </c>
      <c r="AJ114" s="94">
        <v>0.2</v>
      </c>
      <c r="AK114" s="94">
        <v>82</v>
      </c>
    </row>
    <row r="115" spans="1:37" x14ac:dyDescent="0.25">
      <c r="A115" s="10"/>
      <c r="B115" s="97"/>
      <c r="C115" s="97"/>
      <c r="D115" s="97"/>
      <c r="E115" s="97"/>
      <c r="F115" s="97"/>
      <c r="G115" s="97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98"/>
      <c r="T115" s="6"/>
      <c r="U115" s="7" t="s">
        <v>84</v>
      </c>
      <c r="V115" s="7">
        <v>28</v>
      </c>
      <c r="W115" s="86">
        <f t="shared" ref="W115" si="105">V115*3%</f>
        <v>0.84</v>
      </c>
      <c r="X115" s="79">
        <f t="shared" ref="X115" si="106">V115*10%</f>
        <v>2.8000000000000003</v>
      </c>
      <c r="Y115" s="86">
        <f t="shared" ref="Y115" si="107">V115+W115+X115</f>
        <v>31.64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x14ac:dyDescent="0.25">
      <c r="A116" s="10"/>
      <c r="B116" s="97"/>
      <c r="C116" s="97"/>
      <c r="D116" s="97"/>
      <c r="E116" s="97"/>
      <c r="F116" s="97"/>
      <c r="G116" s="97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98"/>
      <c r="T116" s="95"/>
      <c r="U116" s="95"/>
      <c r="V116" s="85"/>
      <c r="W116" s="85"/>
      <c r="X116" s="85"/>
      <c r="Y116" s="85">
        <f>SUM(Y112:Y115)</f>
        <v>50.06</v>
      </c>
      <c r="Z116" s="9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96"/>
    </row>
    <row r="117" spans="1:37" x14ac:dyDescent="0.25">
      <c r="A117" s="10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T117" s="14"/>
      <c r="U117" s="128" t="s">
        <v>21</v>
      </c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</row>
    <row r="118" spans="1:37" ht="30" x14ac:dyDescent="0.25">
      <c r="A118" s="33"/>
      <c r="B118" s="52"/>
      <c r="C118" s="75"/>
      <c r="D118" s="84"/>
      <c r="E118" s="84"/>
      <c r="F118" s="84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T118" s="73">
        <v>70</v>
      </c>
      <c r="U118" s="4" t="s">
        <v>72</v>
      </c>
      <c r="V118" s="4">
        <v>20</v>
      </c>
      <c r="W118" s="86">
        <f t="shared" ref="W118:W126" si="108">V118*3%</f>
        <v>0.6</v>
      </c>
      <c r="X118" s="86">
        <f t="shared" ref="X118" si="109">V118*10%</f>
        <v>2</v>
      </c>
      <c r="Y118" s="86">
        <f t="shared" ref="Y118" si="110">V118+W118+X118</f>
        <v>22.6</v>
      </c>
      <c r="Z118" s="5">
        <v>60</v>
      </c>
      <c r="AA118" s="5">
        <v>4</v>
      </c>
      <c r="AB118" s="5">
        <v>0.4</v>
      </c>
      <c r="AC118" s="5">
        <v>6.7</v>
      </c>
      <c r="AD118" s="5">
        <v>20</v>
      </c>
      <c r="AE118" s="5">
        <v>60</v>
      </c>
      <c r="AF118" s="5">
        <v>180</v>
      </c>
      <c r="AG118" s="5">
        <v>0</v>
      </c>
      <c r="AH118" s="5">
        <v>0</v>
      </c>
      <c r="AI118" s="5">
        <v>0.02</v>
      </c>
      <c r="AJ118" s="5">
        <v>0</v>
      </c>
      <c r="AK118" s="5">
        <v>40.380000000000003</v>
      </c>
    </row>
    <row r="119" spans="1:37" x14ac:dyDescent="0.25">
      <c r="A119" s="33"/>
      <c r="B119" s="68"/>
      <c r="C119" s="75"/>
      <c r="D119" s="84"/>
      <c r="E119" s="84"/>
      <c r="F119" s="84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T119" s="14"/>
      <c r="U119" s="68" t="s">
        <v>80</v>
      </c>
      <c r="V119" s="75">
        <v>15</v>
      </c>
      <c r="W119" s="86">
        <f t="shared" si="108"/>
        <v>0.44999999999999996</v>
      </c>
      <c r="X119" s="86">
        <f t="shared" ref="X119:X126" si="111">V119*10%</f>
        <v>1.5</v>
      </c>
      <c r="Y119" s="86">
        <f t="shared" ref="Y119:Y124" si="112">V119+W119+X119</f>
        <v>16.95</v>
      </c>
      <c r="Z119" s="5">
        <v>80</v>
      </c>
      <c r="AA119" s="5">
        <v>7.9</v>
      </c>
      <c r="AB119" s="5">
        <v>9.4</v>
      </c>
      <c r="AC119" s="5">
        <v>55.5</v>
      </c>
      <c r="AD119" s="5"/>
      <c r="AE119" s="5"/>
      <c r="AF119" s="5"/>
      <c r="AG119" s="5"/>
      <c r="AH119" s="5"/>
      <c r="AI119" s="5"/>
      <c r="AJ119" s="5"/>
      <c r="AK119" s="5">
        <v>339</v>
      </c>
    </row>
    <row r="120" spans="1:37" ht="39" customHeight="1" x14ac:dyDescent="0.25">
      <c r="A120" s="55"/>
      <c r="B120" s="52"/>
      <c r="C120" s="75"/>
      <c r="D120" s="84"/>
      <c r="E120" s="84"/>
      <c r="F120" s="84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T120" s="6">
        <v>309</v>
      </c>
      <c r="U120" s="7" t="s">
        <v>44</v>
      </c>
      <c r="V120" s="7">
        <v>8.2200000000000006</v>
      </c>
      <c r="W120" s="86">
        <f t="shared" si="108"/>
        <v>0.24660000000000001</v>
      </c>
      <c r="X120" s="86">
        <f t="shared" si="111"/>
        <v>0.82200000000000006</v>
      </c>
      <c r="Y120" s="86">
        <f t="shared" si="112"/>
        <v>9.2886000000000024</v>
      </c>
      <c r="Z120" s="8">
        <v>180</v>
      </c>
      <c r="AA120" s="5">
        <v>5.52</v>
      </c>
      <c r="AB120" s="5">
        <v>4.5199999999999996</v>
      </c>
      <c r="AC120" s="5">
        <v>26.45</v>
      </c>
      <c r="AD120" s="5">
        <v>4.8600000000000003</v>
      </c>
      <c r="AE120" s="5">
        <v>21.12</v>
      </c>
      <c r="AF120" s="5">
        <v>37.17</v>
      </c>
      <c r="AG120" s="5">
        <v>1.1100000000000001</v>
      </c>
      <c r="AH120" s="5">
        <v>21</v>
      </c>
      <c r="AI120" s="5">
        <v>0.06</v>
      </c>
      <c r="AJ120" s="5">
        <v>0</v>
      </c>
      <c r="AK120" s="5">
        <v>168.45</v>
      </c>
    </row>
    <row r="121" spans="1:37" ht="40.5" customHeight="1" x14ac:dyDescent="0.25">
      <c r="A121" s="35"/>
      <c r="B121" s="52"/>
      <c r="C121" s="75"/>
      <c r="D121" s="84"/>
      <c r="E121" s="84"/>
      <c r="F121" s="84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T121" s="3">
        <v>354</v>
      </c>
      <c r="U121" s="4" t="s">
        <v>25</v>
      </c>
      <c r="V121" s="4">
        <v>69.239999999999995</v>
      </c>
      <c r="W121" s="86">
        <f t="shared" si="108"/>
        <v>2.0771999999999999</v>
      </c>
      <c r="X121" s="86">
        <f t="shared" si="111"/>
        <v>6.9239999999999995</v>
      </c>
      <c r="Y121" s="86">
        <f t="shared" si="112"/>
        <v>78.241199999999992</v>
      </c>
      <c r="Z121" s="5" t="s">
        <v>30</v>
      </c>
      <c r="AA121" s="5">
        <v>23.6</v>
      </c>
      <c r="AB121" s="5">
        <v>18.399999999999999</v>
      </c>
      <c r="AC121" s="5">
        <v>6.6</v>
      </c>
      <c r="AD121" s="5">
        <v>54.5</v>
      </c>
      <c r="AE121" s="5">
        <v>20.3</v>
      </c>
      <c r="AF121" s="5">
        <v>132.9</v>
      </c>
      <c r="AG121" s="5">
        <v>1.62</v>
      </c>
      <c r="AH121" s="5">
        <v>43</v>
      </c>
      <c r="AI121" s="5">
        <v>0.05</v>
      </c>
      <c r="AJ121" s="5">
        <v>0.02</v>
      </c>
      <c r="AK121" s="5">
        <v>245</v>
      </c>
    </row>
    <row r="122" spans="1:37" ht="27" customHeight="1" x14ac:dyDescent="0.25">
      <c r="A122" s="48"/>
      <c r="B122" s="52"/>
      <c r="C122" s="75"/>
      <c r="D122" s="84"/>
      <c r="E122" s="84"/>
      <c r="F122" s="84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T122" s="3">
        <v>943</v>
      </c>
      <c r="U122" s="4" t="s">
        <v>71</v>
      </c>
      <c r="V122" s="4">
        <v>3.42</v>
      </c>
      <c r="W122" s="86">
        <f t="shared" si="108"/>
        <v>0.1026</v>
      </c>
      <c r="X122" s="86">
        <f t="shared" si="111"/>
        <v>0.34200000000000003</v>
      </c>
      <c r="Y122" s="86">
        <f t="shared" si="112"/>
        <v>3.8645999999999998</v>
      </c>
      <c r="Z122" s="5">
        <v>200</v>
      </c>
      <c r="AA122" s="5">
        <v>0.2</v>
      </c>
      <c r="AB122" s="5">
        <v>0</v>
      </c>
      <c r="AC122" s="5">
        <v>14</v>
      </c>
      <c r="AD122" s="5">
        <v>6</v>
      </c>
      <c r="AE122" s="5">
        <v>0</v>
      </c>
      <c r="AF122" s="5">
        <v>0</v>
      </c>
      <c r="AG122" s="5">
        <v>0.4</v>
      </c>
      <c r="AH122" s="5">
        <v>0</v>
      </c>
      <c r="AI122" s="5">
        <v>0</v>
      </c>
      <c r="AJ122" s="5">
        <v>0</v>
      </c>
      <c r="AK122" s="5">
        <v>28</v>
      </c>
    </row>
    <row r="123" spans="1:37" ht="29.25" customHeight="1" x14ac:dyDescent="0.25">
      <c r="A123" s="27"/>
      <c r="B123" s="34"/>
      <c r="C123" s="34"/>
      <c r="D123" s="34"/>
      <c r="E123" s="34"/>
      <c r="F123" s="34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1"/>
      <c r="T123" s="37"/>
      <c r="U123" s="32" t="s">
        <v>27</v>
      </c>
      <c r="V123" s="32">
        <v>1.8</v>
      </c>
      <c r="W123" s="86">
        <f t="shared" si="108"/>
        <v>5.3999999999999999E-2</v>
      </c>
      <c r="X123" s="86">
        <f t="shared" si="111"/>
        <v>0.18000000000000002</v>
      </c>
      <c r="Y123" s="86">
        <f t="shared" si="112"/>
        <v>2.0340000000000003</v>
      </c>
      <c r="Z123" s="37">
        <v>20</v>
      </c>
      <c r="AA123" s="37">
        <v>3.2</v>
      </c>
      <c r="AB123" s="37">
        <v>1.36</v>
      </c>
      <c r="AC123" s="37">
        <v>14.26</v>
      </c>
      <c r="AD123" s="37">
        <v>125</v>
      </c>
      <c r="AE123" s="37">
        <v>36</v>
      </c>
      <c r="AF123" s="37">
        <v>129</v>
      </c>
      <c r="AG123" s="37">
        <v>3.6</v>
      </c>
      <c r="AH123" s="37">
        <v>0</v>
      </c>
      <c r="AI123" s="37">
        <v>0.3</v>
      </c>
      <c r="AJ123" s="37">
        <v>0.2</v>
      </c>
      <c r="AK123" s="37">
        <v>82</v>
      </c>
    </row>
    <row r="124" spans="1:37" ht="38.25" customHeight="1" x14ac:dyDescent="0.3">
      <c r="A124" s="59"/>
      <c r="B124" s="34"/>
      <c r="C124" s="34"/>
      <c r="D124" s="34"/>
      <c r="E124" s="34"/>
      <c r="F124" s="34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1"/>
      <c r="T124" s="37"/>
      <c r="U124" s="32" t="s">
        <v>70</v>
      </c>
      <c r="V124" s="32">
        <v>1.8</v>
      </c>
      <c r="W124" s="86">
        <f t="shared" si="108"/>
        <v>5.3999999999999999E-2</v>
      </c>
      <c r="X124" s="86">
        <f t="shared" si="111"/>
        <v>0.18000000000000002</v>
      </c>
      <c r="Y124" s="86">
        <f t="shared" si="112"/>
        <v>2.0340000000000003</v>
      </c>
      <c r="Z124" s="37">
        <v>30</v>
      </c>
      <c r="AA124" s="37">
        <v>2.4</v>
      </c>
      <c r="AB124" s="37">
        <v>1.6</v>
      </c>
      <c r="AC124" s="37">
        <v>12.8</v>
      </c>
      <c r="AD124" s="37">
        <v>21.9</v>
      </c>
      <c r="AE124" s="37">
        <v>12</v>
      </c>
      <c r="AF124" s="37">
        <v>37.5</v>
      </c>
      <c r="AG124" s="37">
        <v>0.8</v>
      </c>
      <c r="AH124" s="37">
        <v>0</v>
      </c>
      <c r="AI124" s="37">
        <v>0.4</v>
      </c>
      <c r="AJ124" s="37">
        <v>0.4</v>
      </c>
      <c r="AK124" s="37">
        <v>78</v>
      </c>
    </row>
    <row r="125" spans="1:37" ht="15" customHeight="1" x14ac:dyDescent="0.3">
      <c r="A125" s="59"/>
      <c r="B125" s="34"/>
      <c r="C125" s="34"/>
      <c r="D125" s="34"/>
      <c r="E125" s="34"/>
      <c r="F125" s="34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1"/>
      <c r="T125" s="94"/>
      <c r="U125" s="32"/>
      <c r="V125" s="32"/>
      <c r="W125" s="86"/>
      <c r="X125" s="86"/>
      <c r="Y125" s="86">
        <f>SUM(Y118:Y124)</f>
        <v>135.01239999999999</v>
      </c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</row>
    <row r="126" spans="1:37" s="28" customFormat="1" ht="27.75" customHeight="1" x14ac:dyDescent="0.25">
      <c r="A126" s="110"/>
      <c r="B126" s="111"/>
      <c r="C126" s="111"/>
      <c r="D126" s="111"/>
      <c r="E126" s="111"/>
      <c r="F126" s="111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T126" s="113"/>
      <c r="U126" s="114" t="s">
        <v>20</v>
      </c>
      <c r="V126" s="114">
        <f>SUM(V118:V124)</f>
        <v>119.47999999999999</v>
      </c>
      <c r="W126" s="115">
        <f t="shared" si="108"/>
        <v>3.5843999999999996</v>
      </c>
      <c r="X126" s="115">
        <f t="shared" si="111"/>
        <v>11.948</v>
      </c>
      <c r="Y126" s="115">
        <f>Y125+Y116</f>
        <v>185.07239999999999</v>
      </c>
      <c r="Z126" s="116"/>
      <c r="AA126" s="116">
        <f t="shared" ref="AA126:AK126" si="113">SUM(AA120:AA124)</f>
        <v>34.92</v>
      </c>
      <c r="AB126" s="116">
        <f t="shared" si="113"/>
        <v>25.88</v>
      </c>
      <c r="AC126" s="116">
        <f t="shared" si="113"/>
        <v>74.11</v>
      </c>
      <c r="AD126" s="116">
        <f t="shared" si="113"/>
        <v>212.26000000000002</v>
      </c>
      <c r="AE126" s="116">
        <f t="shared" si="113"/>
        <v>89.42</v>
      </c>
      <c r="AF126" s="116">
        <f t="shared" si="113"/>
        <v>336.57</v>
      </c>
      <c r="AG126" s="116">
        <f t="shared" si="113"/>
        <v>7.53</v>
      </c>
      <c r="AH126" s="116">
        <f t="shared" si="113"/>
        <v>64</v>
      </c>
      <c r="AI126" s="116">
        <f t="shared" si="113"/>
        <v>0.81</v>
      </c>
      <c r="AJ126" s="116">
        <f t="shared" si="113"/>
        <v>0.62</v>
      </c>
      <c r="AK126" s="116">
        <f t="shared" si="113"/>
        <v>601.45000000000005</v>
      </c>
    </row>
    <row r="127" spans="1:37" x14ac:dyDescent="0.25"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</row>
    <row r="128" spans="1:37" ht="15.75" customHeight="1" x14ac:dyDescent="0.25">
      <c r="A128" s="40"/>
      <c r="B128" s="39"/>
      <c r="C128" s="39"/>
      <c r="D128" s="39"/>
      <c r="E128" s="39"/>
      <c r="F128" s="39"/>
      <c r="W128" s="93"/>
      <c r="X128" s="93"/>
      <c r="Y128" s="93"/>
    </row>
    <row r="129" spans="1:37" ht="15.75" customHeight="1" x14ac:dyDescent="0.25">
      <c r="A129" s="40"/>
      <c r="B129" s="145"/>
      <c r="C129" s="145"/>
      <c r="D129" s="145"/>
      <c r="E129" s="145"/>
      <c r="F129" s="145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</row>
    <row r="130" spans="1:37" ht="15.75" customHeight="1" x14ac:dyDescent="0.25">
      <c r="A130" s="10"/>
      <c r="B130" s="147"/>
      <c r="C130" s="147"/>
      <c r="D130" s="147"/>
      <c r="E130" s="147"/>
      <c r="F130" s="147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</row>
    <row r="131" spans="1:37" ht="15.75" customHeight="1" x14ac:dyDescent="0.25">
      <c r="A131" s="10"/>
      <c r="B131" s="145"/>
      <c r="C131" s="145"/>
      <c r="D131" s="145"/>
      <c r="E131" s="145"/>
      <c r="F131" s="145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</row>
    <row r="132" spans="1:37" ht="15.75" customHeight="1" x14ac:dyDescent="0.25">
      <c r="A132" s="10"/>
      <c r="B132" s="145"/>
      <c r="C132" s="145"/>
      <c r="D132" s="145"/>
      <c r="E132" s="145"/>
      <c r="F132" s="145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</row>
  </sheetData>
  <mergeCells count="120">
    <mergeCell ref="A3:A4"/>
    <mergeCell ref="B129:AK129"/>
    <mergeCell ref="B130:AK130"/>
    <mergeCell ref="B131:AK131"/>
    <mergeCell ref="B132:AK132"/>
    <mergeCell ref="B2:R2"/>
    <mergeCell ref="B23:R23"/>
    <mergeCell ref="B127:AK127"/>
    <mergeCell ref="U111:AK111"/>
    <mergeCell ref="U2:AK2"/>
    <mergeCell ref="AD3:AG3"/>
    <mergeCell ref="AH3:AJ3"/>
    <mergeCell ref="AK3:AK4"/>
    <mergeCell ref="G24:G25"/>
    <mergeCell ref="H24:J24"/>
    <mergeCell ref="K24:N24"/>
    <mergeCell ref="O24:Q24"/>
    <mergeCell ref="U3:U4"/>
    <mergeCell ref="Z3:Z4"/>
    <mergeCell ref="AA3:AC3"/>
    <mergeCell ref="B12:R12"/>
    <mergeCell ref="U12:AK12"/>
    <mergeCell ref="AH24:AJ24"/>
    <mergeCell ref="AK24:AK25"/>
    <mergeCell ref="T44:T45"/>
    <mergeCell ref="B26:R26"/>
    <mergeCell ref="U26:AK26"/>
    <mergeCell ref="B32:R32"/>
    <mergeCell ref="U32:AK32"/>
    <mergeCell ref="AD44:AG44"/>
    <mergeCell ref="AH44:AJ44"/>
    <mergeCell ref="AK44:AK45"/>
    <mergeCell ref="B43:R43"/>
    <mergeCell ref="T43:AK43"/>
    <mergeCell ref="U5:AK5"/>
    <mergeCell ref="R3:R4"/>
    <mergeCell ref="T3:T4"/>
    <mergeCell ref="R24:R25"/>
    <mergeCell ref="T24:T25"/>
    <mergeCell ref="U24:U25"/>
    <mergeCell ref="Z24:Z25"/>
    <mergeCell ref="AA24:AC24"/>
    <mergeCell ref="AD24:AG24"/>
    <mergeCell ref="H44:J44"/>
    <mergeCell ref="K44:N44"/>
    <mergeCell ref="O44:Q44"/>
    <mergeCell ref="B3:B4"/>
    <mergeCell ref="G3:G4"/>
    <mergeCell ref="H3:J3"/>
    <mergeCell ref="K3:N3"/>
    <mergeCell ref="O3:Q3"/>
    <mergeCell ref="B5:R5"/>
    <mergeCell ref="B24:B25"/>
    <mergeCell ref="B86:S86"/>
    <mergeCell ref="U86:AK86"/>
    <mergeCell ref="R44:R45"/>
    <mergeCell ref="A36:A37"/>
    <mergeCell ref="AH66:AJ66"/>
    <mergeCell ref="AK66:AK67"/>
    <mergeCell ref="B68:R68"/>
    <mergeCell ref="U68:AK68"/>
    <mergeCell ref="B74:R74"/>
    <mergeCell ref="U74:AK74"/>
    <mergeCell ref="R66:R67"/>
    <mergeCell ref="T66:T67"/>
    <mergeCell ref="U66:U67"/>
    <mergeCell ref="Z66:Z67"/>
    <mergeCell ref="AA66:AC66"/>
    <mergeCell ref="AD66:AG66"/>
    <mergeCell ref="U65:AK65"/>
    <mergeCell ref="H66:J66"/>
    <mergeCell ref="K66:N66"/>
    <mergeCell ref="A58:A59"/>
    <mergeCell ref="Z44:Z45"/>
    <mergeCell ref="AA44:AC44"/>
    <mergeCell ref="B44:B45"/>
    <mergeCell ref="G44:G45"/>
    <mergeCell ref="B87:B88"/>
    <mergeCell ref="G87:G88"/>
    <mergeCell ref="AH109:AJ109"/>
    <mergeCell ref="AK109:AK110"/>
    <mergeCell ref="B89:R89"/>
    <mergeCell ref="U89:AK89"/>
    <mergeCell ref="B96:R96"/>
    <mergeCell ref="U96:AK96"/>
    <mergeCell ref="U87:U88"/>
    <mergeCell ref="Z87:Z88"/>
    <mergeCell ref="AA87:AC87"/>
    <mergeCell ref="AD87:AG87"/>
    <mergeCell ref="AH87:AJ87"/>
    <mergeCell ref="AK87:AK88"/>
    <mergeCell ref="H87:J87"/>
    <mergeCell ref="K87:N87"/>
    <mergeCell ref="O87:Q87"/>
    <mergeCell ref="R87:R88"/>
    <mergeCell ref="T87:T88"/>
    <mergeCell ref="B65:R65"/>
    <mergeCell ref="U108:AK108"/>
    <mergeCell ref="A18:A19"/>
    <mergeCell ref="B117:R117"/>
    <mergeCell ref="U117:AK117"/>
    <mergeCell ref="R109:R110"/>
    <mergeCell ref="T109:T110"/>
    <mergeCell ref="U109:U110"/>
    <mergeCell ref="Z109:Z110"/>
    <mergeCell ref="AA109:AC109"/>
    <mergeCell ref="AD109:AG109"/>
    <mergeCell ref="B109:B110"/>
    <mergeCell ref="G109:G110"/>
    <mergeCell ref="H109:J109"/>
    <mergeCell ref="K109:N109"/>
    <mergeCell ref="O109:Q109"/>
    <mergeCell ref="B66:B67"/>
    <mergeCell ref="G66:G67"/>
    <mergeCell ref="O66:Q66"/>
    <mergeCell ref="B46:R46"/>
    <mergeCell ref="U46:AK46"/>
    <mergeCell ref="B53:R53"/>
    <mergeCell ref="U53:AK53"/>
    <mergeCell ref="U44:U45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2023-09-29T04:26:21Z</dcterms:modified>
</cp:coreProperties>
</file>