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меню по дням\меню 2023-2024\для сайта\"/>
    </mc:Choice>
  </mc:AlternateContent>
  <bookViews>
    <workbookView xWindow="0" yWindow="0" windowWidth="27885" windowHeight="11955"/>
  </bookViews>
  <sheets>
    <sheet name="ОВЗ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6" i="3" l="1"/>
  <c r="E76" i="3"/>
  <c r="D76" i="3"/>
  <c r="F76" i="3" s="1"/>
  <c r="W76" i="3" l="1"/>
  <c r="X76" i="3"/>
  <c r="Y76" i="3" l="1"/>
  <c r="V89" i="3"/>
  <c r="E89" i="3"/>
  <c r="D89" i="3"/>
  <c r="F89" i="3" s="1"/>
  <c r="W89" i="3" l="1"/>
  <c r="X89" i="3"/>
  <c r="Y89" i="3" l="1"/>
  <c r="W112" i="3"/>
  <c r="X112" i="3"/>
  <c r="W113" i="3"/>
  <c r="Y113" i="3" s="1"/>
  <c r="X113" i="3"/>
  <c r="W114" i="3"/>
  <c r="Y114" i="3" s="1"/>
  <c r="X114" i="3"/>
  <c r="W115" i="3"/>
  <c r="Y115" i="3" s="1"/>
  <c r="X115" i="3"/>
  <c r="W116" i="3"/>
  <c r="X116" i="3"/>
  <c r="Y116" i="3" s="1"/>
  <c r="W117" i="3"/>
  <c r="X117" i="3"/>
  <c r="W118" i="3"/>
  <c r="X118" i="3"/>
  <c r="X111" i="3"/>
  <c r="W111" i="3"/>
  <c r="Y111" i="3" s="1"/>
  <c r="X102" i="3"/>
  <c r="W102" i="3"/>
  <c r="Y102" i="3" s="1"/>
  <c r="X101" i="3"/>
  <c r="W101" i="3"/>
  <c r="Y101" i="3" s="1"/>
  <c r="X92" i="3"/>
  <c r="W92" i="3"/>
  <c r="Y92" i="3" s="1"/>
  <c r="X80" i="3"/>
  <c r="W80" i="3"/>
  <c r="Y80" i="3" s="1"/>
  <c r="X79" i="3"/>
  <c r="W79" i="3"/>
  <c r="X68" i="3"/>
  <c r="W68" i="3"/>
  <c r="X59" i="3"/>
  <c r="W59" i="3"/>
  <c r="X58" i="3"/>
  <c r="W58" i="3"/>
  <c r="Y58" i="3" s="1"/>
  <c r="X38" i="3"/>
  <c r="W38" i="3"/>
  <c r="Y38" i="3" s="1"/>
  <c r="X37" i="3"/>
  <c r="W37" i="3"/>
  <c r="Y37" i="3" s="1"/>
  <c r="X28" i="3"/>
  <c r="W28" i="3"/>
  <c r="Y28" i="3" s="1"/>
  <c r="X18" i="3"/>
  <c r="W18" i="3"/>
  <c r="Y18" i="3" s="1"/>
  <c r="X17" i="3"/>
  <c r="W17" i="3"/>
  <c r="Y118" i="3" l="1"/>
  <c r="Y112" i="3"/>
  <c r="Y117" i="3"/>
  <c r="Y17" i="3"/>
  <c r="Y59" i="3"/>
  <c r="Y68" i="3"/>
  <c r="Y79" i="3"/>
  <c r="D96" i="3" l="1"/>
  <c r="F96" i="3" s="1"/>
  <c r="E96" i="3"/>
  <c r="D97" i="3"/>
  <c r="F97" i="3" s="1"/>
  <c r="E97" i="3"/>
  <c r="D98" i="3"/>
  <c r="E98" i="3"/>
  <c r="D99" i="3"/>
  <c r="F99" i="3" s="1"/>
  <c r="E99" i="3"/>
  <c r="D100" i="3"/>
  <c r="F100" i="3" s="1"/>
  <c r="E100" i="3"/>
  <c r="D101" i="3"/>
  <c r="E101" i="3"/>
  <c r="D102" i="3"/>
  <c r="F102" i="3" s="1"/>
  <c r="E102" i="3"/>
  <c r="D90" i="3"/>
  <c r="E90" i="3"/>
  <c r="D91" i="3"/>
  <c r="F91" i="3" s="1"/>
  <c r="E91" i="3"/>
  <c r="D92" i="3"/>
  <c r="F92" i="3" s="1"/>
  <c r="E92" i="3"/>
  <c r="D74" i="3"/>
  <c r="E74" i="3"/>
  <c r="F74" i="3" s="1"/>
  <c r="D75" i="3"/>
  <c r="F75" i="3" s="1"/>
  <c r="E75" i="3"/>
  <c r="D77" i="3"/>
  <c r="F77" i="3" s="1"/>
  <c r="E77" i="3"/>
  <c r="D78" i="3"/>
  <c r="F78" i="3" s="1"/>
  <c r="E78" i="3"/>
  <c r="D79" i="3"/>
  <c r="F79" i="3" s="1"/>
  <c r="E79" i="3"/>
  <c r="D80" i="3"/>
  <c r="E80" i="3"/>
  <c r="D68" i="3"/>
  <c r="F68" i="3" s="1"/>
  <c r="E68" i="3"/>
  <c r="D69" i="3"/>
  <c r="E69" i="3"/>
  <c r="D70" i="3"/>
  <c r="E70" i="3"/>
  <c r="D53" i="3"/>
  <c r="F53" i="3" s="1"/>
  <c r="E53" i="3"/>
  <c r="D54" i="3"/>
  <c r="E54" i="3"/>
  <c r="D55" i="3"/>
  <c r="F55" i="3" s="1"/>
  <c r="E55" i="3"/>
  <c r="D56" i="3"/>
  <c r="E56" i="3"/>
  <c r="F56" i="3"/>
  <c r="D57" i="3"/>
  <c r="E57" i="3"/>
  <c r="F57" i="3"/>
  <c r="D58" i="3"/>
  <c r="F58" i="3" s="1"/>
  <c r="E58" i="3"/>
  <c r="D59" i="3"/>
  <c r="E59" i="3"/>
  <c r="D46" i="3"/>
  <c r="F46" i="3" s="1"/>
  <c r="E46" i="3"/>
  <c r="D47" i="3"/>
  <c r="E47" i="3"/>
  <c r="D48" i="3"/>
  <c r="E48" i="3"/>
  <c r="D49" i="3"/>
  <c r="E49" i="3"/>
  <c r="D32" i="3"/>
  <c r="F32" i="3" s="1"/>
  <c r="E32" i="3"/>
  <c r="D33" i="3"/>
  <c r="E33" i="3"/>
  <c r="D34" i="3"/>
  <c r="E34" i="3"/>
  <c r="D35" i="3"/>
  <c r="E35" i="3"/>
  <c r="D36" i="3"/>
  <c r="E36" i="3"/>
  <c r="D37" i="3"/>
  <c r="E37" i="3"/>
  <c r="D38" i="3"/>
  <c r="F38" i="3" s="1"/>
  <c r="E38" i="3"/>
  <c r="D26" i="3"/>
  <c r="F26" i="3" s="1"/>
  <c r="E26" i="3"/>
  <c r="D27" i="3"/>
  <c r="E27" i="3"/>
  <c r="D28" i="3"/>
  <c r="E28" i="3"/>
  <c r="D12" i="3"/>
  <c r="E12" i="3"/>
  <c r="F12" i="3"/>
  <c r="D13" i="3"/>
  <c r="F13" i="3" s="1"/>
  <c r="E13" i="3"/>
  <c r="D14" i="3"/>
  <c r="E14" i="3"/>
  <c r="D15" i="3"/>
  <c r="F15" i="3" s="1"/>
  <c r="E15" i="3"/>
  <c r="D16" i="3"/>
  <c r="E16" i="3"/>
  <c r="F16" i="3" s="1"/>
  <c r="D17" i="3"/>
  <c r="E17" i="3"/>
  <c r="D18" i="3"/>
  <c r="E18" i="3"/>
  <c r="D6" i="3"/>
  <c r="F6" i="3" s="1"/>
  <c r="E6" i="3"/>
  <c r="D7" i="3"/>
  <c r="F7" i="3" s="1"/>
  <c r="E7" i="3"/>
  <c r="D8" i="3"/>
  <c r="E8" i="3"/>
  <c r="F35" i="3" l="1"/>
  <c r="F33" i="3"/>
  <c r="F36" i="3"/>
  <c r="F18" i="3"/>
  <c r="F47" i="3"/>
  <c r="F8" i="3"/>
  <c r="F14" i="3"/>
  <c r="F37" i="3"/>
  <c r="F34" i="3"/>
  <c r="F59" i="3"/>
  <c r="F54" i="3"/>
  <c r="F80" i="3"/>
  <c r="F90" i="3"/>
  <c r="F101" i="3"/>
  <c r="F98" i="3"/>
  <c r="F28" i="3"/>
  <c r="F49" i="3"/>
  <c r="F69" i="3"/>
  <c r="F17" i="3"/>
  <c r="F27" i="3"/>
  <c r="F70" i="3"/>
  <c r="F48" i="3"/>
  <c r="V98" i="3"/>
  <c r="V97" i="3"/>
  <c r="V99" i="3"/>
  <c r="V100" i="3"/>
  <c r="V96" i="3"/>
  <c r="V90" i="3"/>
  <c r="V93" i="3" s="1"/>
  <c r="V91" i="3"/>
  <c r="V75" i="3"/>
  <c r="V77" i="3"/>
  <c r="V78" i="3"/>
  <c r="V74" i="3"/>
  <c r="V69" i="3"/>
  <c r="V70" i="3"/>
  <c r="V55" i="3"/>
  <c r="V54" i="3"/>
  <c r="V56" i="3"/>
  <c r="V57" i="3"/>
  <c r="V53" i="3"/>
  <c r="V47" i="3"/>
  <c r="V48" i="3"/>
  <c r="V49" i="3"/>
  <c r="V46" i="3"/>
  <c r="V34" i="3"/>
  <c r="V33" i="3"/>
  <c r="V35" i="3"/>
  <c r="V36" i="3"/>
  <c r="V32" i="3"/>
  <c r="V26" i="3"/>
  <c r="V27" i="3"/>
  <c r="V14" i="3"/>
  <c r="V13" i="3"/>
  <c r="V15" i="3"/>
  <c r="V16" i="3"/>
  <c r="V12" i="3"/>
  <c r="V7" i="3"/>
  <c r="V8" i="3"/>
  <c r="V6" i="3"/>
  <c r="V119" i="3"/>
  <c r="C103" i="3"/>
  <c r="C93" i="3"/>
  <c r="C81" i="3"/>
  <c r="C71" i="3"/>
  <c r="C60" i="3"/>
  <c r="C50" i="3"/>
  <c r="C39" i="3"/>
  <c r="C29" i="3"/>
  <c r="C19" i="3"/>
  <c r="C9" i="3"/>
  <c r="D19" i="3" l="1"/>
  <c r="E19" i="3"/>
  <c r="F19" i="3" s="1"/>
  <c r="X6" i="3"/>
  <c r="W6" i="3"/>
  <c r="Y6" i="3" s="1"/>
  <c r="W27" i="3"/>
  <c r="X27" i="3"/>
  <c r="Y27" i="3" s="1"/>
  <c r="V71" i="3"/>
  <c r="X70" i="3"/>
  <c r="W70" i="3"/>
  <c r="X96" i="3"/>
  <c r="Y96" i="3" s="1"/>
  <c r="W96" i="3"/>
  <c r="E29" i="3"/>
  <c r="D29" i="3"/>
  <c r="E103" i="3"/>
  <c r="D103" i="3"/>
  <c r="V9" i="3"/>
  <c r="X8" i="3"/>
  <c r="W8" i="3"/>
  <c r="Y8" i="3" s="1"/>
  <c r="X26" i="3"/>
  <c r="W26" i="3"/>
  <c r="W69" i="3"/>
  <c r="X69" i="3"/>
  <c r="W100" i="3"/>
  <c r="Y100" i="3" s="1"/>
  <c r="X100" i="3"/>
  <c r="E39" i="3"/>
  <c r="D39" i="3"/>
  <c r="D71" i="3"/>
  <c r="E71" i="3"/>
  <c r="F71" i="3" s="1"/>
  <c r="X7" i="3"/>
  <c r="W7" i="3"/>
  <c r="W13" i="3"/>
  <c r="X13" i="3"/>
  <c r="X32" i="3"/>
  <c r="W32" i="3"/>
  <c r="W34" i="3"/>
  <c r="Y34" i="3" s="1"/>
  <c r="X34" i="3"/>
  <c r="X47" i="3"/>
  <c r="W47" i="3"/>
  <c r="X54" i="3"/>
  <c r="W54" i="3"/>
  <c r="X74" i="3"/>
  <c r="W74" i="3"/>
  <c r="X91" i="3"/>
  <c r="W91" i="3"/>
  <c r="X99" i="3"/>
  <c r="W99" i="3"/>
  <c r="X16" i="3"/>
  <c r="W16" i="3"/>
  <c r="X35" i="3"/>
  <c r="W35" i="3"/>
  <c r="X57" i="3"/>
  <c r="W57" i="3"/>
  <c r="X77" i="3"/>
  <c r="W77" i="3"/>
  <c r="W98" i="3"/>
  <c r="Y98" i="3" s="1"/>
  <c r="X98" i="3"/>
  <c r="E60" i="3"/>
  <c r="D60" i="3"/>
  <c r="X15" i="3"/>
  <c r="W15" i="3"/>
  <c r="X33" i="3"/>
  <c r="Y33" i="3" s="1"/>
  <c r="W33" i="3"/>
  <c r="X56" i="3"/>
  <c r="W56" i="3"/>
  <c r="X75" i="3"/>
  <c r="W75" i="3"/>
  <c r="E9" i="3"/>
  <c r="D9" i="3"/>
  <c r="V29" i="3"/>
  <c r="X119" i="3"/>
  <c r="W119" i="3"/>
  <c r="Y119" i="3" s="1"/>
  <c r="X12" i="3"/>
  <c r="W12" i="3"/>
  <c r="Y12" i="3" s="1"/>
  <c r="X14" i="3"/>
  <c r="W14" i="3"/>
  <c r="Y14" i="3" s="1"/>
  <c r="W36" i="3"/>
  <c r="X36" i="3"/>
  <c r="X46" i="3"/>
  <c r="W46" i="3"/>
  <c r="Y46" i="3"/>
  <c r="W53" i="3"/>
  <c r="X53" i="3"/>
  <c r="W55" i="3"/>
  <c r="X55" i="3"/>
  <c r="Y55" i="3" s="1"/>
  <c r="X78" i="3"/>
  <c r="W78" i="3"/>
  <c r="W90" i="3"/>
  <c r="X90" i="3"/>
  <c r="Y90" i="3" s="1"/>
  <c r="X97" i="3"/>
  <c r="W97" i="3"/>
  <c r="Y97" i="3" s="1"/>
  <c r="D81" i="3"/>
  <c r="E81" i="3"/>
  <c r="F81" i="3" s="1"/>
  <c r="W48" i="3"/>
  <c r="X48" i="3"/>
  <c r="D93" i="3"/>
  <c r="E93" i="3"/>
  <c r="X93" i="3"/>
  <c r="W93" i="3"/>
  <c r="V50" i="3"/>
  <c r="X49" i="3"/>
  <c r="W49" i="3"/>
  <c r="D50" i="3"/>
  <c r="E50" i="3"/>
  <c r="V81" i="3"/>
  <c r="V19" i="3"/>
  <c r="V60" i="3"/>
  <c r="V103" i="3"/>
  <c r="V104" i="3" s="1"/>
  <c r="V39" i="3"/>
  <c r="C104" i="3"/>
  <c r="C82" i="3"/>
  <c r="C61" i="3"/>
  <c r="C40" i="3"/>
  <c r="C20" i="3"/>
  <c r="Y56" i="3" l="1"/>
  <c r="Y15" i="3"/>
  <c r="F39" i="3"/>
  <c r="Y69" i="3"/>
  <c r="Y53" i="3"/>
  <c r="Y36" i="3"/>
  <c r="Y77" i="3"/>
  <c r="Y35" i="3"/>
  <c r="Y74" i="3"/>
  <c r="Y47" i="3"/>
  <c r="Y70" i="3"/>
  <c r="D20" i="3"/>
  <c r="E20" i="3"/>
  <c r="V20" i="3"/>
  <c r="X19" i="3"/>
  <c r="W19" i="3"/>
  <c r="Y19" i="3" s="1"/>
  <c r="F60" i="3"/>
  <c r="Y26" i="3"/>
  <c r="W9" i="3"/>
  <c r="X9" i="3"/>
  <c r="F103" i="3"/>
  <c r="V40" i="3"/>
  <c r="X39" i="3"/>
  <c r="W39" i="3"/>
  <c r="Y39" i="3" s="1"/>
  <c r="X71" i="3"/>
  <c r="W71" i="3"/>
  <c r="Y71" i="3" s="1"/>
  <c r="V61" i="3"/>
  <c r="X61" i="3" s="1"/>
  <c r="X60" i="3"/>
  <c r="W60" i="3"/>
  <c r="F9" i="3"/>
  <c r="D40" i="3"/>
  <c r="E40" i="3"/>
  <c r="F40" i="3" s="1"/>
  <c r="X29" i="3"/>
  <c r="W29" i="3"/>
  <c r="X103" i="3"/>
  <c r="W103" i="3"/>
  <c r="V82" i="3"/>
  <c r="X82" i="3" s="1"/>
  <c r="Y99" i="3"/>
  <c r="Y32" i="3"/>
  <c r="Y7" i="3"/>
  <c r="Y78" i="3"/>
  <c r="Y75" i="3"/>
  <c r="Y57" i="3"/>
  <c r="Y16" i="3"/>
  <c r="Y91" i="3"/>
  <c r="Y54" i="3"/>
  <c r="Y13" i="3"/>
  <c r="F29" i="3"/>
  <c r="W81" i="3"/>
  <c r="X81" i="3"/>
  <c r="D82" i="3"/>
  <c r="E82" i="3"/>
  <c r="Y48" i="3"/>
  <c r="Y50" i="3" s="1"/>
  <c r="E104" i="3"/>
  <c r="D104" i="3"/>
  <c r="F93" i="3"/>
  <c r="X104" i="3"/>
  <c r="W104" i="3"/>
  <c r="Y93" i="3"/>
  <c r="D61" i="3"/>
  <c r="E61" i="3"/>
  <c r="W61" i="3"/>
  <c r="F50" i="3"/>
  <c r="X50" i="3"/>
  <c r="W50" i="3"/>
  <c r="AK119" i="3"/>
  <c r="AJ119" i="3"/>
  <c r="AI119" i="3"/>
  <c r="AH119" i="3"/>
  <c r="AG119" i="3"/>
  <c r="AF119" i="3"/>
  <c r="AE119" i="3"/>
  <c r="AD119" i="3"/>
  <c r="AC119" i="3"/>
  <c r="AB119" i="3"/>
  <c r="AA119" i="3"/>
  <c r="AK103" i="3"/>
  <c r="AJ103" i="3"/>
  <c r="AI103" i="3"/>
  <c r="AH103" i="3"/>
  <c r="AG103" i="3"/>
  <c r="AF103" i="3"/>
  <c r="AE103" i="3"/>
  <c r="AD103" i="3"/>
  <c r="AC103" i="3"/>
  <c r="AB103" i="3"/>
  <c r="AA103" i="3"/>
  <c r="R103" i="3"/>
  <c r="Q103" i="3"/>
  <c r="P103" i="3"/>
  <c r="O103" i="3"/>
  <c r="N103" i="3"/>
  <c r="M103" i="3"/>
  <c r="L103" i="3"/>
  <c r="K103" i="3"/>
  <c r="J103" i="3"/>
  <c r="I103" i="3"/>
  <c r="H103" i="3"/>
  <c r="AK93" i="3"/>
  <c r="AJ93" i="3"/>
  <c r="AI93" i="3"/>
  <c r="AH93" i="3"/>
  <c r="AG93" i="3"/>
  <c r="AF93" i="3"/>
  <c r="AE93" i="3"/>
  <c r="AD93" i="3"/>
  <c r="AC93" i="3"/>
  <c r="AB93" i="3"/>
  <c r="AA93" i="3"/>
  <c r="R93" i="3"/>
  <c r="Q93" i="3"/>
  <c r="P93" i="3"/>
  <c r="O93" i="3"/>
  <c r="N93" i="3"/>
  <c r="M93" i="3"/>
  <c r="L93" i="3"/>
  <c r="K93" i="3"/>
  <c r="J93" i="3"/>
  <c r="I93" i="3"/>
  <c r="H93" i="3"/>
  <c r="AK81" i="3"/>
  <c r="AJ81" i="3"/>
  <c r="AI81" i="3"/>
  <c r="AH81" i="3"/>
  <c r="AG81" i="3"/>
  <c r="AF81" i="3"/>
  <c r="AE81" i="3"/>
  <c r="AD81" i="3"/>
  <c r="AC81" i="3"/>
  <c r="AB81" i="3"/>
  <c r="AA81" i="3"/>
  <c r="R81" i="3"/>
  <c r="Q81" i="3"/>
  <c r="P81" i="3"/>
  <c r="O81" i="3"/>
  <c r="N81" i="3"/>
  <c r="M81" i="3"/>
  <c r="L81" i="3"/>
  <c r="K81" i="3"/>
  <c r="J81" i="3"/>
  <c r="I81" i="3"/>
  <c r="H81" i="3"/>
  <c r="AK71" i="3"/>
  <c r="AJ71" i="3"/>
  <c r="AI71" i="3"/>
  <c r="AH71" i="3"/>
  <c r="AG71" i="3"/>
  <c r="AF71" i="3"/>
  <c r="AE71" i="3"/>
  <c r="AD71" i="3"/>
  <c r="AC71" i="3"/>
  <c r="AB71" i="3"/>
  <c r="AA71" i="3"/>
  <c r="R71" i="3"/>
  <c r="Q71" i="3"/>
  <c r="P71" i="3"/>
  <c r="O71" i="3"/>
  <c r="N71" i="3"/>
  <c r="M71" i="3"/>
  <c r="L71" i="3"/>
  <c r="K71" i="3"/>
  <c r="J71" i="3"/>
  <c r="I71" i="3"/>
  <c r="H71" i="3"/>
  <c r="AK60" i="3"/>
  <c r="AJ60" i="3"/>
  <c r="AI60" i="3"/>
  <c r="AH60" i="3"/>
  <c r="AG60" i="3"/>
  <c r="AF60" i="3"/>
  <c r="AE60" i="3"/>
  <c r="AD60" i="3"/>
  <c r="AC60" i="3"/>
  <c r="AB60" i="3"/>
  <c r="AA60" i="3"/>
  <c r="R60" i="3"/>
  <c r="Q60" i="3"/>
  <c r="P60" i="3"/>
  <c r="O60" i="3"/>
  <c r="N60" i="3"/>
  <c r="M60" i="3"/>
  <c r="L60" i="3"/>
  <c r="K60" i="3"/>
  <c r="J60" i="3"/>
  <c r="I60" i="3"/>
  <c r="H60" i="3"/>
  <c r="AK50" i="3"/>
  <c r="AJ50" i="3"/>
  <c r="AI50" i="3"/>
  <c r="AH50" i="3"/>
  <c r="AG50" i="3"/>
  <c r="AF50" i="3"/>
  <c r="AE50" i="3"/>
  <c r="AD50" i="3"/>
  <c r="AC50" i="3"/>
  <c r="AB50" i="3"/>
  <c r="AA50" i="3"/>
  <c r="R50" i="3"/>
  <c r="Q50" i="3"/>
  <c r="P50" i="3"/>
  <c r="O50" i="3"/>
  <c r="N50" i="3"/>
  <c r="M50" i="3"/>
  <c r="L50" i="3"/>
  <c r="K50" i="3"/>
  <c r="J50" i="3"/>
  <c r="I50" i="3"/>
  <c r="H50" i="3"/>
  <c r="AK39" i="3"/>
  <c r="AJ39" i="3"/>
  <c r="AI39" i="3"/>
  <c r="AH39" i="3"/>
  <c r="AG39" i="3"/>
  <c r="AF39" i="3"/>
  <c r="AE39" i="3"/>
  <c r="AD39" i="3"/>
  <c r="AC39" i="3"/>
  <c r="AB39" i="3"/>
  <c r="AA39" i="3"/>
  <c r="R39" i="3"/>
  <c r="Q39" i="3"/>
  <c r="P39" i="3"/>
  <c r="O39" i="3"/>
  <c r="N39" i="3"/>
  <c r="M39" i="3"/>
  <c r="L39" i="3"/>
  <c r="K39" i="3"/>
  <c r="J39" i="3"/>
  <c r="I39" i="3"/>
  <c r="H39" i="3"/>
  <c r="AK29" i="3"/>
  <c r="AJ29" i="3"/>
  <c r="AI29" i="3"/>
  <c r="AH29" i="3"/>
  <c r="AG29" i="3"/>
  <c r="AF29" i="3"/>
  <c r="AE29" i="3"/>
  <c r="AD29" i="3"/>
  <c r="AC29" i="3"/>
  <c r="AB29" i="3"/>
  <c r="AA29" i="3"/>
  <c r="R29" i="3"/>
  <c r="Q29" i="3"/>
  <c r="P29" i="3"/>
  <c r="O29" i="3"/>
  <c r="N29" i="3"/>
  <c r="M29" i="3"/>
  <c r="L29" i="3"/>
  <c r="K29" i="3"/>
  <c r="J29" i="3"/>
  <c r="I29" i="3"/>
  <c r="H29" i="3"/>
  <c r="AK19" i="3"/>
  <c r="AJ19" i="3"/>
  <c r="AI19" i="3"/>
  <c r="AH19" i="3"/>
  <c r="AG19" i="3"/>
  <c r="AF19" i="3"/>
  <c r="AE19" i="3"/>
  <c r="AD19" i="3"/>
  <c r="AC19" i="3"/>
  <c r="AB19" i="3"/>
  <c r="AA19" i="3"/>
  <c r="R19" i="3"/>
  <c r="Q19" i="3"/>
  <c r="P19" i="3"/>
  <c r="O19" i="3"/>
  <c r="N19" i="3"/>
  <c r="M19" i="3"/>
  <c r="L19" i="3"/>
  <c r="K19" i="3"/>
  <c r="J19" i="3"/>
  <c r="I19" i="3"/>
  <c r="H19" i="3"/>
  <c r="AK9" i="3"/>
  <c r="AJ9" i="3"/>
  <c r="AI9" i="3"/>
  <c r="AH9" i="3"/>
  <c r="AG9" i="3"/>
  <c r="AF9" i="3"/>
  <c r="AE9" i="3"/>
  <c r="AD9" i="3"/>
  <c r="AC9" i="3"/>
  <c r="AB9" i="3"/>
  <c r="AA9" i="3"/>
  <c r="R9" i="3"/>
  <c r="Q9" i="3"/>
  <c r="P9" i="3"/>
  <c r="O9" i="3"/>
  <c r="N9" i="3"/>
  <c r="M9" i="3"/>
  <c r="L9" i="3"/>
  <c r="K9" i="3"/>
  <c r="J9" i="3"/>
  <c r="I9" i="3"/>
  <c r="H9" i="3"/>
  <c r="Y103" i="3" l="1"/>
  <c r="Y60" i="3"/>
  <c r="F20" i="3"/>
  <c r="Y61" i="3"/>
  <c r="Y104" i="3"/>
  <c r="F82" i="3"/>
  <c r="W82" i="3"/>
  <c r="Y82" i="3" s="1"/>
  <c r="X40" i="3"/>
  <c r="Y40" i="3" s="1"/>
  <c r="W40" i="3"/>
  <c r="Y29" i="3"/>
  <c r="Y9" i="3"/>
  <c r="W20" i="3"/>
  <c r="Y20" i="3" s="1"/>
  <c r="X20" i="3"/>
  <c r="Y81" i="3"/>
  <c r="F104" i="3"/>
  <c r="F61" i="3"/>
  <c r="K40" i="3"/>
  <c r="O40" i="3"/>
  <c r="AA40" i="3"/>
  <c r="AE40" i="3"/>
  <c r="AI40" i="3"/>
  <c r="K82" i="3"/>
  <c r="O82" i="3"/>
  <c r="AA82" i="3"/>
  <c r="AE82" i="3"/>
  <c r="AI82" i="3"/>
  <c r="K104" i="3"/>
  <c r="O104" i="3"/>
  <c r="AA104" i="3"/>
  <c r="AE104" i="3"/>
  <c r="AI104" i="3"/>
  <c r="J20" i="3"/>
  <c r="N20" i="3"/>
  <c r="R20" i="3"/>
  <c r="AD20" i="3"/>
  <c r="AH20" i="3"/>
  <c r="J40" i="3"/>
  <c r="N40" i="3"/>
  <c r="R40" i="3"/>
  <c r="AD40" i="3"/>
  <c r="AH40" i="3"/>
  <c r="J61" i="3"/>
  <c r="N61" i="3"/>
  <c r="R61" i="3"/>
  <c r="AD61" i="3"/>
  <c r="AH61" i="3"/>
  <c r="J82" i="3"/>
  <c r="N82" i="3"/>
  <c r="R82" i="3"/>
  <c r="AD82" i="3"/>
  <c r="AH82" i="3"/>
  <c r="J104" i="3"/>
  <c r="N104" i="3"/>
  <c r="R104" i="3"/>
  <c r="AD104" i="3"/>
  <c r="AH104" i="3"/>
  <c r="O20" i="3"/>
  <c r="I20" i="3"/>
  <c r="M20" i="3"/>
  <c r="Q20" i="3"/>
  <c r="AC20" i="3"/>
  <c r="AG20" i="3"/>
  <c r="AK20" i="3"/>
  <c r="I40" i="3"/>
  <c r="M40" i="3"/>
  <c r="Q40" i="3"/>
  <c r="AC40" i="3"/>
  <c r="AG40" i="3"/>
  <c r="AK40" i="3"/>
  <c r="I61" i="3"/>
  <c r="M61" i="3"/>
  <c r="Q61" i="3"/>
  <c r="AC61" i="3"/>
  <c r="AG61" i="3"/>
  <c r="AK61" i="3"/>
  <c r="I104" i="3"/>
  <c r="M104" i="3"/>
  <c r="Q104" i="3"/>
  <c r="AC104" i="3"/>
  <c r="AG104" i="3"/>
  <c r="AK104" i="3"/>
  <c r="I82" i="3"/>
  <c r="M82" i="3"/>
  <c r="Q82" i="3"/>
  <c r="AC82" i="3"/>
  <c r="AG82" i="3"/>
  <c r="AK82" i="3"/>
  <c r="K61" i="3"/>
  <c r="O61" i="3"/>
  <c r="AA61" i="3"/>
  <c r="AE61" i="3"/>
  <c r="AI61" i="3"/>
  <c r="K20" i="3"/>
  <c r="AA20" i="3"/>
  <c r="AE20" i="3"/>
  <c r="AI20" i="3"/>
  <c r="H20" i="3"/>
  <c r="L20" i="3"/>
  <c r="P20" i="3"/>
  <c r="AB20" i="3"/>
  <c r="AF20" i="3"/>
  <c r="AJ20" i="3"/>
  <c r="H40" i="3"/>
  <c r="L40" i="3"/>
  <c r="P40" i="3"/>
  <c r="AB40" i="3"/>
  <c r="AF40" i="3"/>
  <c r="AJ40" i="3"/>
  <c r="H61" i="3"/>
  <c r="L61" i="3"/>
  <c r="P61" i="3"/>
  <c r="AB61" i="3"/>
  <c r="AF61" i="3"/>
  <c r="AJ61" i="3"/>
  <c r="H82" i="3"/>
  <c r="L82" i="3"/>
  <c r="P82" i="3"/>
  <c r="AB82" i="3"/>
  <c r="AF82" i="3"/>
  <c r="AJ82" i="3"/>
  <c r="H104" i="3"/>
  <c r="L104" i="3"/>
  <c r="P104" i="3"/>
  <c r="AB104" i="3"/>
  <c r="AF104" i="3"/>
  <c r="AJ104" i="3"/>
</calcChain>
</file>

<file path=xl/sharedStrings.xml><?xml version="1.0" encoding="utf-8"?>
<sst xmlns="http://schemas.openxmlformats.org/spreadsheetml/2006/main" count="424" uniqueCount="88">
  <si>
    <t>№ рец.</t>
  </si>
  <si>
    <t>Прием пищи, нименование блюда</t>
  </si>
  <si>
    <t>Масса порции</t>
  </si>
  <si>
    <t>пищивые вещества</t>
  </si>
  <si>
    <t>Минеральные вещества, мг</t>
  </si>
  <si>
    <t>Витамины, мг</t>
  </si>
  <si>
    <t>Энергетическая ценность, ккал</t>
  </si>
  <si>
    <t>Белки</t>
  </si>
  <si>
    <t>Жиры</t>
  </si>
  <si>
    <t>Углеводы</t>
  </si>
  <si>
    <t>Са</t>
  </si>
  <si>
    <t>Mg</t>
  </si>
  <si>
    <t>Р</t>
  </si>
  <si>
    <t>Fe</t>
  </si>
  <si>
    <t>А</t>
  </si>
  <si>
    <t>В1</t>
  </si>
  <si>
    <t>С</t>
  </si>
  <si>
    <t>Завтрак</t>
  </si>
  <si>
    <t>омлет натуральный</t>
  </si>
  <si>
    <t>Чай с сахаром</t>
  </si>
  <si>
    <t>Итого</t>
  </si>
  <si>
    <t>Обед</t>
  </si>
  <si>
    <t>Щи со сметаной</t>
  </si>
  <si>
    <t>200/10</t>
  </si>
  <si>
    <t>Макароны отварные</t>
  </si>
  <si>
    <t>Грудка куринная в сметанном соусе</t>
  </si>
  <si>
    <t>80/50</t>
  </si>
  <si>
    <t>Хлеб пшеничный</t>
  </si>
  <si>
    <t>Всего за день</t>
  </si>
  <si>
    <t>250/10</t>
  </si>
  <si>
    <t>100/50</t>
  </si>
  <si>
    <t>Каша манная молочная</t>
  </si>
  <si>
    <t>Какао</t>
  </si>
  <si>
    <t>шницель</t>
  </si>
  <si>
    <t>Запеканка творожная со сгущ. молоком</t>
  </si>
  <si>
    <t>150/20</t>
  </si>
  <si>
    <t>Бутерброд с джемом</t>
  </si>
  <si>
    <t>30/20</t>
  </si>
  <si>
    <t>Борщ</t>
  </si>
  <si>
    <t>Каша пшенная молочная</t>
  </si>
  <si>
    <t>Картофельное пюре</t>
  </si>
  <si>
    <t>Бутерброд с  сыром</t>
  </si>
  <si>
    <t>каша рисовая</t>
  </si>
  <si>
    <t>Рассольник ленинградский с перловкой</t>
  </si>
  <si>
    <t>макароны отварные с маслом</t>
  </si>
  <si>
    <t>150/10</t>
  </si>
  <si>
    <t>сок яблочный</t>
  </si>
  <si>
    <t>Прием пищи, наименование блюда</t>
  </si>
  <si>
    <t>Пищевые вещества</t>
  </si>
  <si>
    <t>Энергетич. Ценность,   ккал</t>
  </si>
  <si>
    <t>P</t>
  </si>
  <si>
    <t>A</t>
  </si>
  <si>
    <t>C</t>
  </si>
  <si>
    <t>суп с рыбными консервами</t>
  </si>
  <si>
    <t>компот из ягод (смородина)</t>
  </si>
  <si>
    <t>рис отварной</t>
  </si>
  <si>
    <t xml:space="preserve">компот из ягод </t>
  </si>
  <si>
    <t>Суп картофельный с фрикадельками</t>
  </si>
  <si>
    <t>Курица (окорочок) запеченный</t>
  </si>
  <si>
    <t xml:space="preserve">компот из ягод (компотная смесь) </t>
  </si>
  <si>
    <t>Котлета рыбная</t>
  </si>
  <si>
    <t>компот из ягод (брусника/смородина)</t>
  </si>
  <si>
    <t>7 День  7- 11 лет</t>
  </si>
  <si>
    <t>8 День  7- 11 лет</t>
  </si>
  <si>
    <t>7 День 11- 18 лет</t>
  </si>
  <si>
    <t>8 День 11- 18 лет</t>
  </si>
  <si>
    <t>9 День 11- 18 лет</t>
  </si>
  <si>
    <t>10 День 11- 18 лет</t>
  </si>
  <si>
    <t>11 День 11- 18 лет</t>
  </si>
  <si>
    <t>12 День 11- 18 лет</t>
  </si>
  <si>
    <t>гречка отварная рассыпчатая</t>
  </si>
  <si>
    <t>Хлеб ржаной (ржано-пшеничный)</t>
  </si>
  <si>
    <t>Чай с сахаром, лимоном</t>
  </si>
  <si>
    <t>Овощи свежие или консерв</t>
  </si>
  <si>
    <t>10 День 7- 11 лет</t>
  </si>
  <si>
    <t>9 День 7- 11 лет</t>
  </si>
  <si>
    <t>591    349</t>
  </si>
  <si>
    <t>11 День 7- 11 лет</t>
  </si>
  <si>
    <t xml:space="preserve">котлета мясная </t>
  </si>
  <si>
    <t>гуляш мясной</t>
  </si>
  <si>
    <t xml:space="preserve">суп сырный </t>
  </si>
  <si>
    <t>фрукт</t>
  </si>
  <si>
    <t>Булочка</t>
  </si>
  <si>
    <t>ЦЕНА</t>
  </si>
  <si>
    <t>комунальн</t>
  </si>
  <si>
    <t>повара</t>
  </si>
  <si>
    <t>НОУ "Католическая гимназия г. Томска"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</si>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</sst>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Times New Roman"/>
      <family val="2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9.5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"/>
      <color rgb="FF00000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/>
    <xf numFmtId="0" fontId="4" fillId="0" borderId="0" xfId="0" applyFon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2" borderId="0" xfId="0" applyFont="1" applyFill="1"/>
    <xf numFmtId="0" fontId="4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4" fillId="2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2" xfId="0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0" fillId="0" borderId="1" xfId="0" applyBorder="1"/>
    <xf numFmtId="0" fontId="1" fillId="2" borderId="5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2" borderId="8" xfId="0" applyFont="1" applyFill="1" applyBorder="1" applyAlignment="1"/>
    <xf numFmtId="0" fontId="0" fillId="0" borderId="9" xfId="0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3" xfId="0" applyBorder="1"/>
    <xf numFmtId="0" fontId="13" fillId="0" borderId="1" xfId="0" applyFont="1" applyBorder="1" applyAlignment="1">
      <alignment horizontal="left" vertical="center" wrapText="1"/>
    </xf>
    <xf numFmtId="2" fontId="0" fillId="0" borderId="0" xfId="0" applyNumberFormat="1"/>
    <xf numFmtId="0" fontId="0" fillId="0" borderId="0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1" xfId="0" applyNumberFormat="1" applyBorder="1"/>
    <xf numFmtId="2" fontId="0" fillId="0" borderId="3" xfId="0" applyNumberFormat="1" applyBorder="1"/>
    <xf numFmtId="2" fontId="1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center" wrapText="1"/>
    </xf>
    <xf numFmtId="2" fontId="4" fillId="0" borderId="0" xfId="0" applyNumberFormat="1" applyFont="1"/>
    <xf numFmtId="2" fontId="6" fillId="0" borderId="0" xfId="0" applyNumberFormat="1" applyFont="1" applyAlignment="1">
      <alignment horizontal="justify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2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5" fillId="0" borderId="1" xfId="0" applyFont="1" applyFill="1" applyBorder="1"/>
    <xf numFmtId="0" fontId="4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 wrapText="1"/>
    </xf>
    <xf numFmtId="0" fontId="5" fillId="0" borderId="0" xfId="0" applyFont="1"/>
    <xf numFmtId="2" fontId="5" fillId="0" borderId="0" xfId="0" applyNumberFormat="1" applyFont="1"/>
    <xf numFmtId="14" fontId="5" fillId="0" borderId="0" xfId="0" applyNumberFormat="1" applyFont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1" fillId="2" borderId="1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25"/>
  <sheetViews>
    <sheetView tabSelected="1" topLeftCell="A103" zoomScaleNormal="100" workbookViewId="0">
      <selection activeCell="AN111" sqref="AN111"/>
    </sheetView>
  </sheetViews>
  <sheetFormatPr defaultRowHeight="15.75" x14ac:dyDescent="0.25"/>
  <cols>
    <col min="1" max="1" width="6.375" customWidth="1"/>
    <col min="2" max="2" width="14.125" customWidth="1"/>
    <col min="3" max="3" width="0.125" customWidth="1"/>
    <col min="4" max="4" width="6.5" hidden="1" customWidth="1"/>
    <col min="5" max="5" width="2.375" hidden="1" customWidth="1"/>
    <col min="6" max="6" width="7.375" customWidth="1"/>
    <col min="7" max="7" width="6.25" customWidth="1"/>
    <col min="8" max="8" width="4.625" customWidth="1"/>
    <col min="9" max="9" width="5.375" customWidth="1"/>
    <col min="10" max="10" width="5.625" customWidth="1"/>
    <col min="11" max="11" width="4.875" hidden="1" customWidth="1"/>
    <col min="12" max="12" width="4.625" hidden="1" customWidth="1"/>
    <col min="13" max="13" width="4.75" hidden="1" customWidth="1"/>
    <col min="14" max="14" width="4.5" hidden="1" customWidth="1"/>
    <col min="15" max="15" width="4.375" hidden="1" customWidth="1"/>
    <col min="16" max="16" width="3.5" hidden="1" customWidth="1"/>
    <col min="17" max="17" width="4.25" hidden="1" customWidth="1"/>
    <col min="18" max="18" width="7" customWidth="1"/>
    <col min="19" max="19" width="3.875" customWidth="1"/>
    <col min="20" max="20" width="6.75" customWidth="1"/>
    <col min="21" max="21" width="15.125" customWidth="1"/>
    <col min="22" max="22" width="7.875" hidden="1" customWidth="1"/>
    <col min="23" max="23" width="8.125" style="82" hidden="1" customWidth="1"/>
    <col min="24" max="24" width="14.625" style="82" hidden="1" customWidth="1"/>
    <col min="25" max="25" width="7.375" style="82" customWidth="1"/>
    <col min="26" max="26" width="6.375" customWidth="1"/>
    <col min="27" max="27" width="5" customWidth="1"/>
    <col min="28" max="28" width="5.5" customWidth="1"/>
    <col min="29" max="29" width="6" customWidth="1"/>
    <col min="30" max="30" width="0.125" customWidth="1"/>
    <col min="31" max="31" width="4.875" hidden="1" customWidth="1"/>
    <col min="32" max="32" width="5.125" hidden="1" customWidth="1"/>
    <col min="33" max="33" width="4.125" hidden="1" customWidth="1"/>
    <col min="34" max="35" width="4.625" hidden="1" customWidth="1"/>
    <col min="36" max="36" width="4.25" hidden="1" customWidth="1"/>
    <col min="37" max="37" width="9.75" customWidth="1"/>
  </cols>
  <sheetData>
    <row r="1" spans="1:37" ht="26.25" customHeight="1" x14ac:dyDescent="0.25">
      <c r="A1" s="115" t="s">
        <v>86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6"/>
      <c r="X1" s="116"/>
      <c r="Y1" s="116"/>
      <c r="Z1" s="115"/>
      <c r="AA1" s="115"/>
      <c r="AB1" s="115"/>
      <c r="AC1" s="115" t="s">
        <v>87</v>
      </c>
      <c r="AD1" s="115"/>
      <c r="AE1" s="115"/>
      <c r="AF1" s="115"/>
      <c r="AG1" s="115"/>
      <c r="AH1" s="115"/>
      <c r="AI1" s="115"/>
      <c r="AJ1" s="115"/>
      <c r="AK1" s="117">
        <v>45194</v>
      </c>
    </row>
    <row r="2" spans="1:37" ht="23.25" thickBot="1" x14ac:dyDescent="0.35">
      <c r="A2" s="61"/>
      <c r="B2" s="151" t="s">
        <v>62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3"/>
      <c r="S2" s="42"/>
      <c r="T2" s="42"/>
      <c r="U2" s="53"/>
      <c r="V2" s="53"/>
      <c r="W2" s="92"/>
      <c r="X2" s="92"/>
      <c r="Y2" s="92"/>
      <c r="Z2" s="145" t="s">
        <v>64</v>
      </c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</row>
    <row r="3" spans="1:37" ht="24" customHeight="1" x14ac:dyDescent="0.25">
      <c r="A3" s="144" t="s">
        <v>0</v>
      </c>
      <c r="B3" s="144" t="s">
        <v>1</v>
      </c>
      <c r="C3" s="78"/>
      <c r="D3" s="33"/>
      <c r="E3" s="33"/>
      <c r="F3" s="78"/>
      <c r="G3" s="144" t="s">
        <v>2</v>
      </c>
      <c r="H3" s="144" t="s">
        <v>3</v>
      </c>
      <c r="I3" s="144"/>
      <c r="J3" s="144"/>
      <c r="K3" s="144" t="s">
        <v>4</v>
      </c>
      <c r="L3" s="144"/>
      <c r="M3" s="144"/>
      <c r="N3" s="144"/>
      <c r="O3" s="144" t="s">
        <v>5</v>
      </c>
      <c r="P3" s="144"/>
      <c r="Q3" s="144"/>
      <c r="R3" s="144" t="s">
        <v>6</v>
      </c>
      <c r="T3" s="144" t="s">
        <v>0</v>
      </c>
      <c r="U3" s="144" t="s">
        <v>1</v>
      </c>
      <c r="V3" s="78"/>
      <c r="W3" s="89"/>
      <c r="X3" s="89"/>
      <c r="Y3" s="89"/>
      <c r="Z3" s="144" t="s">
        <v>2</v>
      </c>
      <c r="AA3" s="144" t="s">
        <v>3</v>
      </c>
      <c r="AB3" s="144"/>
      <c r="AC3" s="144"/>
      <c r="AD3" s="144" t="s">
        <v>4</v>
      </c>
      <c r="AE3" s="144"/>
      <c r="AF3" s="144"/>
      <c r="AG3" s="144"/>
      <c r="AH3" s="144" t="s">
        <v>5</v>
      </c>
      <c r="AI3" s="144"/>
      <c r="AJ3" s="144"/>
      <c r="AK3" s="144" t="s">
        <v>6</v>
      </c>
    </row>
    <row r="4" spans="1:37" ht="64.5" thickBot="1" x14ac:dyDescent="0.3">
      <c r="A4" s="144"/>
      <c r="B4" s="144"/>
      <c r="C4" s="79" t="s">
        <v>83</v>
      </c>
      <c r="D4" s="87" t="s">
        <v>84</v>
      </c>
      <c r="E4" s="87" t="s">
        <v>85</v>
      </c>
      <c r="F4" s="79" t="s">
        <v>83</v>
      </c>
      <c r="G4" s="144"/>
      <c r="H4" s="29" t="s">
        <v>7</v>
      </c>
      <c r="I4" s="29" t="s">
        <v>8</v>
      </c>
      <c r="J4" s="18" t="s">
        <v>9</v>
      </c>
      <c r="K4" s="29" t="s">
        <v>10</v>
      </c>
      <c r="L4" s="29" t="s">
        <v>11</v>
      </c>
      <c r="M4" s="29" t="s">
        <v>12</v>
      </c>
      <c r="N4" s="29" t="s">
        <v>13</v>
      </c>
      <c r="O4" s="29" t="s">
        <v>14</v>
      </c>
      <c r="P4" s="29" t="s">
        <v>15</v>
      </c>
      <c r="Q4" s="29" t="s">
        <v>16</v>
      </c>
      <c r="R4" s="144"/>
      <c r="T4" s="144"/>
      <c r="U4" s="144"/>
      <c r="V4" s="79" t="s">
        <v>83</v>
      </c>
      <c r="W4" s="87" t="s">
        <v>84</v>
      </c>
      <c r="X4" s="87" t="s">
        <v>85</v>
      </c>
      <c r="Y4" s="79" t="s">
        <v>83</v>
      </c>
      <c r="Z4" s="144"/>
      <c r="AA4" s="29" t="s">
        <v>7</v>
      </c>
      <c r="AB4" s="29" t="s">
        <v>8</v>
      </c>
      <c r="AC4" s="18" t="s">
        <v>9</v>
      </c>
      <c r="AD4" s="29" t="s">
        <v>10</v>
      </c>
      <c r="AE4" s="29" t="s">
        <v>11</v>
      </c>
      <c r="AF4" s="29" t="s">
        <v>12</v>
      </c>
      <c r="AG4" s="29" t="s">
        <v>13</v>
      </c>
      <c r="AH4" s="29" t="s">
        <v>14</v>
      </c>
      <c r="AI4" s="29" t="s">
        <v>15</v>
      </c>
      <c r="AJ4" s="29" t="s">
        <v>16</v>
      </c>
      <c r="AK4" s="144"/>
    </row>
    <row r="5" spans="1:37" x14ac:dyDescent="0.25">
      <c r="A5" s="6"/>
      <c r="B5" s="143" t="s">
        <v>17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T5" s="17"/>
      <c r="U5" s="143" t="s">
        <v>17</v>
      </c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</row>
    <row r="6" spans="1:37" ht="31.5" x14ac:dyDescent="0.25">
      <c r="A6" s="14">
        <v>3</v>
      </c>
      <c r="B6" s="48" t="s">
        <v>41</v>
      </c>
      <c r="C6" s="48">
        <v>28.1</v>
      </c>
      <c r="D6" s="88">
        <f t="shared" ref="D6:D8" si="0">C6*3%</f>
        <v>0.84299999999999997</v>
      </c>
      <c r="E6" s="81">
        <f t="shared" ref="E6:E8" si="1">C6*10%</f>
        <v>2.8100000000000005</v>
      </c>
      <c r="F6" s="88">
        <f t="shared" ref="F6:F8" si="2">C6+D6+E6</f>
        <v>31.753</v>
      </c>
      <c r="G6" s="14" t="s">
        <v>37</v>
      </c>
      <c r="H6" s="14">
        <v>9.14</v>
      </c>
      <c r="I6" s="14">
        <v>10.94</v>
      </c>
      <c r="J6" s="14">
        <v>20.25</v>
      </c>
      <c r="K6" s="14">
        <v>223.5</v>
      </c>
      <c r="L6" s="14">
        <v>0</v>
      </c>
      <c r="M6" s="14">
        <v>159</v>
      </c>
      <c r="N6" s="14">
        <v>0</v>
      </c>
      <c r="O6" s="14">
        <v>88.5</v>
      </c>
      <c r="P6" s="14"/>
      <c r="Q6" s="14"/>
      <c r="R6" s="14">
        <v>112.5</v>
      </c>
      <c r="T6" s="14">
        <v>3</v>
      </c>
      <c r="U6" s="48" t="s">
        <v>41</v>
      </c>
      <c r="V6" s="48">
        <f>C6</f>
        <v>28.1</v>
      </c>
      <c r="W6" s="88">
        <f t="shared" ref="W6:W8" si="3">V6*3%</f>
        <v>0.84299999999999997</v>
      </c>
      <c r="X6" s="88">
        <f t="shared" ref="X6:X8" si="4">V6*10%</f>
        <v>2.8100000000000005</v>
      </c>
      <c r="Y6" s="88">
        <f t="shared" ref="Y6:Y8" si="5">V6+W6+X6</f>
        <v>31.753</v>
      </c>
      <c r="Z6" s="14" t="s">
        <v>37</v>
      </c>
      <c r="AA6" s="14">
        <v>9.14</v>
      </c>
      <c r="AB6" s="14">
        <v>10.94</v>
      </c>
      <c r="AC6" s="14">
        <v>20.25</v>
      </c>
      <c r="AD6" s="14">
        <v>223.5</v>
      </c>
      <c r="AE6" s="14">
        <v>0</v>
      </c>
      <c r="AF6" s="14">
        <v>159</v>
      </c>
      <c r="AG6" s="14">
        <v>0</v>
      </c>
      <c r="AH6" s="14">
        <v>88.5</v>
      </c>
      <c r="AI6" s="14"/>
      <c r="AJ6" s="14"/>
      <c r="AK6" s="14">
        <v>112.5</v>
      </c>
    </row>
    <row r="7" spans="1:37" x14ac:dyDescent="0.25">
      <c r="A7" s="37">
        <v>168</v>
      </c>
      <c r="B7" s="7" t="s">
        <v>42</v>
      </c>
      <c r="C7" s="7">
        <v>21.95</v>
      </c>
      <c r="D7" s="88">
        <f t="shared" si="0"/>
        <v>0.65849999999999997</v>
      </c>
      <c r="E7" s="81">
        <f t="shared" si="1"/>
        <v>2.1949999999999998</v>
      </c>
      <c r="F7" s="88">
        <f t="shared" si="2"/>
        <v>24.8035</v>
      </c>
      <c r="G7" s="8">
        <v>150</v>
      </c>
      <c r="H7" s="8">
        <v>2.3199999999999998</v>
      </c>
      <c r="I7" s="8">
        <v>3.96</v>
      </c>
      <c r="J7" s="8">
        <v>28.97</v>
      </c>
      <c r="K7" s="8">
        <v>4.7</v>
      </c>
      <c r="L7" s="8">
        <v>16.399999999999999</v>
      </c>
      <c r="M7" s="8">
        <v>50.6</v>
      </c>
      <c r="N7" s="8">
        <v>0.34</v>
      </c>
      <c r="O7" s="8">
        <v>20</v>
      </c>
      <c r="P7" s="8">
        <v>0.02</v>
      </c>
      <c r="Q7" s="8">
        <v>0</v>
      </c>
      <c r="R7" s="8">
        <v>161</v>
      </c>
      <c r="T7" s="6">
        <v>168</v>
      </c>
      <c r="U7" s="7" t="s">
        <v>42</v>
      </c>
      <c r="V7" s="48">
        <f>(C7/150)*200</f>
        <v>29.266666666666662</v>
      </c>
      <c r="W7" s="88">
        <f t="shared" si="3"/>
        <v>0.87799999999999978</v>
      </c>
      <c r="X7" s="88">
        <f t="shared" si="4"/>
        <v>2.9266666666666663</v>
      </c>
      <c r="Y7" s="88">
        <f t="shared" si="5"/>
        <v>33.071333333333328</v>
      </c>
      <c r="Z7" s="8">
        <v>200</v>
      </c>
      <c r="AA7" s="8">
        <v>2.98</v>
      </c>
      <c r="AB7" s="8">
        <v>4.58</v>
      </c>
      <c r="AC7" s="8">
        <v>32</v>
      </c>
      <c r="AD7" s="8">
        <v>4.7</v>
      </c>
      <c r="AE7" s="8">
        <v>16.399999999999999</v>
      </c>
      <c r="AF7" s="8">
        <v>50.6</v>
      </c>
      <c r="AG7" s="8">
        <v>0.34</v>
      </c>
      <c r="AH7" s="8">
        <v>20</v>
      </c>
      <c r="AI7" s="8">
        <v>0.02</v>
      </c>
      <c r="AJ7" s="25">
        <v>0.56999999999999995</v>
      </c>
      <c r="AK7" s="25">
        <v>132.5</v>
      </c>
    </row>
    <row r="8" spans="1:37" x14ac:dyDescent="0.25">
      <c r="A8" s="15">
        <v>943</v>
      </c>
      <c r="B8" s="4" t="s">
        <v>19</v>
      </c>
      <c r="C8" s="4">
        <v>2.37</v>
      </c>
      <c r="D8" s="88">
        <f t="shared" si="0"/>
        <v>7.1099999999999997E-2</v>
      </c>
      <c r="E8" s="81">
        <f t="shared" si="1"/>
        <v>0.23700000000000002</v>
      </c>
      <c r="F8" s="88">
        <f t="shared" si="2"/>
        <v>2.6781000000000001</v>
      </c>
      <c r="G8" s="5">
        <v>200</v>
      </c>
      <c r="H8" s="5">
        <v>0.2</v>
      </c>
      <c r="I8" s="5">
        <v>0</v>
      </c>
      <c r="J8" s="5">
        <v>14</v>
      </c>
      <c r="K8" s="5">
        <v>6</v>
      </c>
      <c r="L8" s="5">
        <v>0</v>
      </c>
      <c r="M8" s="5">
        <v>0</v>
      </c>
      <c r="N8" s="5">
        <v>0.4</v>
      </c>
      <c r="O8" s="5">
        <v>0</v>
      </c>
      <c r="P8" s="5">
        <v>0</v>
      </c>
      <c r="Q8" s="5">
        <v>0</v>
      </c>
      <c r="R8" s="5">
        <v>28</v>
      </c>
      <c r="T8" s="3">
        <v>943</v>
      </c>
      <c r="U8" s="4" t="s">
        <v>19</v>
      </c>
      <c r="V8" s="48">
        <f t="shared" ref="V8" si="6">C8</f>
        <v>2.37</v>
      </c>
      <c r="W8" s="88">
        <f t="shared" si="3"/>
        <v>7.1099999999999997E-2</v>
      </c>
      <c r="X8" s="88">
        <f t="shared" si="4"/>
        <v>0.23700000000000002</v>
      </c>
      <c r="Y8" s="88">
        <f t="shared" si="5"/>
        <v>2.6781000000000001</v>
      </c>
      <c r="Z8" s="5">
        <v>200</v>
      </c>
      <c r="AA8" s="5">
        <v>0.2</v>
      </c>
      <c r="AB8" s="5">
        <v>0</v>
      </c>
      <c r="AC8" s="5">
        <v>14</v>
      </c>
      <c r="AD8" s="5">
        <v>6</v>
      </c>
      <c r="AE8" s="5">
        <v>0</v>
      </c>
      <c r="AF8" s="5">
        <v>0</v>
      </c>
      <c r="AG8" s="5">
        <v>0.4</v>
      </c>
      <c r="AH8" s="5">
        <v>0</v>
      </c>
      <c r="AI8" s="5">
        <v>0</v>
      </c>
      <c r="AJ8" s="5">
        <v>0</v>
      </c>
      <c r="AK8" s="5">
        <v>28</v>
      </c>
    </row>
    <row r="9" spans="1:37" ht="16.5" x14ac:dyDescent="0.25">
      <c r="A9" s="43"/>
      <c r="B9" s="20" t="s">
        <v>20</v>
      </c>
      <c r="C9" s="20">
        <f>SUM(C6:C8)</f>
        <v>52.419999999999995</v>
      </c>
      <c r="D9" s="88">
        <f>C9*3%</f>
        <v>1.5725999999999998</v>
      </c>
      <c r="E9" s="81">
        <f>C9*10%</f>
        <v>5.242</v>
      </c>
      <c r="F9" s="88">
        <f>C9+D9+E9</f>
        <v>59.234599999999993</v>
      </c>
      <c r="G9" s="8"/>
      <c r="H9" s="8">
        <f t="shared" ref="H9:R9" si="7">SUM(H6:H8)</f>
        <v>11.66</v>
      </c>
      <c r="I9" s="8">
        <f t="shared" si="7"/>
        <v>14.899999999999999</v>
      </c>
      <c r="J9" s="8">
        <f t="shared" si="7"/>
        <v>63.22</v>
      </c>
      <c r="K9" s="8">
        <f t="shared" si="7"/>
        <v>234.2</v>
      </c>
      <c r="L9" s="8">
        <f t="shared" si="7"/>
        <v>16.399999999999999</v>
      </c>
      <c r="M9" s="8">
        <f t="shared" si="7"/>
        <v>209.6</v>
      </c>
      <c r="N9" s="8">
        <f t="shared" si="7"/>
        <v>0.74</v>
      </c>
      <c r="O9" s="8">
        <f t="shared" si="7"/>
        <v>108.5</v>
      </c>
      <c r="P9" s="8">
        <f t="shared" si="7"/>
        <v>0.02</v>
      </c>
      <c r="Q9" s="8">
        <f t="shared" si="7"/>
        <v>0</v>
      </c>
      <c r="R9" s="8">
        <f t="shared" si="7"/>
        <v>301.5</v>
      </c>
      <c r="T9" s="6"/>
      <c r="U9" s="20" t="s">
        <v>20</v>
      </c>
      <c r="V9" s="20">
        <f>SUM(V6:V8)</f>
        <v>59.736666666666657</v>
      </c>
      <c r="W9" s="88">
        <f>V9*3%</f>
        <v>1.7920999999999996</v>
      </c>
      <c r="X9" s="88">
        <f>V9*10%</f>
        <v>5.9736666666666665</v>
      </c>
      <c r="Y9" s="88">
        <f>V9+W9+X9</f>
        <v>67.502433333333329</v>
      </c>
      <c r="Z9" s="8"/>
      <c r="AA9" s="8">
        <f t="shared" ref="AA9:AK9" si="8">SUM(AA6:AA8)</f>
        <v>12.32</v>
      </c>
      <c r="AB9" s="8">
        <f t="shared" si="8"/>
        <v>15.52</v>
      </c>
      <c r="AC9" s="8">
        <f t="shared" si="8"/>
        <v>66.25</v>
      </c>
      <c r="AD9" s="8">
        <f t="shared" si="8"/>
        <v>234.2</v>
      </c>
      <c r="AE9" s="8">
        <f t="shared" si="8"/>
        <v>16.399999999999999</v>
      </c>
      <c r="AF9" s="8">
        <f t="shared" si="8"/>
        <v>209.6</v>
      </c>
      <c r="AG9" s="8">
        <f t="shared" si="8"/>
        <v>0.74</v>
      </c>
      <c r="AH9" s="8">
        <f t="shared" si="8"/>
        <v>108.5</v>
      </c>
      <c r="AI9" s="8">
        <f t="shared" si="8"/>
        <v>0.02</v>
      </c>
      <c r="AJ9" s="8">
        <f t="shared" si="8"/>
        <v>0.56999999999999995</v>
      </c>
      <c r="AK9" s="8">
        <f t="shared" si="8"/>
        <v>273</v>
      </c>
    </row>
    <row r="10" spans="1:37" ht="16.5" x14ac:dyDescent="0.25">
      <c r="A10" s="26"/>
      <c r="B10" s="22"/>
      <c r="C10" s="22"/>
      <c r="D10" s="22"/>
      <c r="E10" s="22"/>
      <c r="F10" s="22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T10" s="21"/>
      <c r="U10" s="22"/>
      <c r="V10" s="22"/>
      <c r="W10" s="90"/>
      <c r="X10" s="90"/>
      <c r="Y10" s="90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ht="16.5" x14ac:dyDescent="0.25">
      <c r="A11" s="65"/>
      <c r="B11" s="143" t="s">
        <v>21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T11" s="17"/>
      <c r="U11" s="143" t="s">
        <v>21</v>
      </c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</row>
    <row r="12" spans="1:37" ht="30" x14ac:dyDescent="0.25">
      <c r="A12" s="6">
        <v>70.709999999999994</v>
      </c>
      <c r="B12" s="4" t="s">
        <v>73</v>
      </c>
      <c r="C12" s="4">
        <v>20</v>
      </c>
      <c r="D12" s="88">
        <f t="shared" ref="D12:D18" si="9">C12*3%</f>
        <v>0.6</v>
      </c>
      <c r="E12" s="81">
        <f t="shared" ref="E12:E18" si="10">C12*10%</f>
        <v>2</v>
      </c>
      <c r="F12" s="88">
        <f t="shared" ref="F12:F18" si="11">C12+D12+E12</f>
        <v>22.6</v>
      </c>
      <c r="G12" s="5">
        <v>60</v>
      </c>
      <c r="H12" s="5">
        <v>4</v>
      </c>
      <c r="I12" s="5">
        <v>0.4</v>
      </c>
      <c r="J12" s="5">
        <v>6.7</v>
      </c>
      <c r="K12" s="5">
        <v>20</v>
      </c>
      <c r="L12" s="5">
        <v>60</v>
      </c>
      <c r="M12" s="5">
        <v>180</v>
      </c>
      <c r="N12" s="5">
        <v>0</v>
      </c>
      <c r="O12" s="5">
        <v>0</v>
      </c>
      <c r="P12" s="5">
        <v>0.02</v>
      </c>
      <c r="Q12" s="5">
        <v>0</v>
      </c>
      <c r="R12" s="5">
        <v>40.380000000000003</v>
      </c>
      <c r="T12" s="14">
        <v>70.709999999999994</v>
      </c>
      <c r="U12" s="4" t="s">
        <v>73</v>
      </c>
      <c r="V12" s="4">
        <f>C12</f>
        <v>20</v>
      </c>
      <c r="W12" s="88">
        <f t="shared" ref="W12:W18" si="12">V12*3%</f>
        <v>0.6</v>
      </c>
      <c r="X12" s="88">
        <f t="shared" ref="X12:X18" si="13">V12*10%</f>
        <v>2</v>
      </c>
      <c r="Y12" s="88">
        <f t="shared" ref="Y12:Y18" si="14">V12+W12+X12</f>
        <v>22.6</v>
      </c>
      <c r="Z12" s="5">
        <v>60</v>
      </c>
      <c r="AA12" s="5">
        <v>4</v>
      </c>
      <c r="AB12" s="5">
        <v>0.4</v>
      </c>
      <c r="AC12" s="5">
        <v>6.7</v>
      </c>
      <c r="AD12" s="5">
        <v>20</v>
      </c>
      <c r="AE12" s="5">
        <v>60</v>
      </c>
      <c r="AF12" s="5">
        <v>180</v>
      </c>
      <c r="AG12" s="5">
        <v>0</v>
      </c>
      <c r="AH12" s="5">
        <v>0</v>
      </c>
      <c r="AI12" s="5">
        <v>0.02</v>
      </c>
      <c r="AJ12" s="5">
        <v>0</v>
      </c>
      <c r="AK12" s="5">
        <v>40.380000000000003</v>
      </c>
    </row>
    <row r="13" spans="1:37" ht="38.25" x14ac:dyDescent="0.25">
      <c r="A13" s="53">
        <v>197</v>
      </c>
      <c r="B13" s="24" t="s">
        <v>43</v>
      </c>
      <c r="C13" s="24">
        <v>14.32</v>
      </c>
      <c r="D13" s="88">
        <f t="shared" si="9"/>
        <v>0.42959999999999998</v>
      </c>
      <c r="E13" s="81">
        <f t="shared" si="10"/>
        <v>1.4320000000000002</v>
      </c>
      <c r="F13" s="88">
        <f t="shared" si="11"/>
        <v>16.1816</v>
      </c>
      <c r="G13" s="8">
        <v>200</v>
      </c>
      <c r="H13" s="8">
        <v>1.68</v>
      </c>
      <c r="I13" s="8">
        <v>4.09</v>
      </c>
      <c r="J13" s="8">
        <v>13.27</v>
      </c>
      <c r="K13" s="8">
        <v>21.16</v>
      </c>
      <c r="L13" s="8">
        <v>20.72</v>
      </c>
      <c r="M13" s="8">
        <v>57.56</v>
      </c>
      <c r="N13" s="8">
        <v>0.78</v>
      </c>
      <c r="O13" s="8">
        <v>0</v>
      </c>
      <c r="P13" s="8">
        <v>0.08</v>
      </c>
      <c r="Q13" s="8">
        <v>6.03</v>
      </c>
      <c r="R13" s="8">
        <v>96.6</v>
      </c>
      <c r="T13" s="6">
        <v>197</v>
      </c>
      <c r="U13" s="24" t="s">
        <v>43</v>
      </c>
      <c r="V13" s="4">
        <f>(C13/200)*250</f>
        <v>17.899999999999999</v>
      </c>
      <c r="W13" s="88">
        <f t="shared" si="12"/>
        <v>0.53699999999999992</v>
      </c>
      <c r="X13" s="88">
        <f t="shared" si="13"/>
        <v>1.79</v>
      </c>
      <c r="Y13" s="88">
        <f t="shared" si="14"/>
        <v>20.226999999999997</v>
      </c>
      <c r="Z13" s="8">
        <v>250</v>
      </c>
      <c r="AA13" s="8">
        <v>1.68</v>
      </c>
      <c r="AB13" s="8">
        <v>4.09</v>
      </c>
      <c r="AC13" s="8">
        <v>13.27</v>
      </c>
      <c r="AD13" s="8">
        <v>21.16</v>
      </c>
      <c r="AE13" s="8">
        <v>20.72</v>
      </c>
      <c r="AF13" s="8">
        <v>57.56</v>
      </c>
      <c r="AG13" s="8">
        <v>0.78</v>
      </c>
      <c r="AH13" s="8">
        <v>0</v>
      </c>
      <c r="AI13" s="8">
        <v>0.08</v>
      </c>
      <c r="AJ13" s="8">
        <v>6.03</v>
      </c>
      <c r="AK13" s="8">
        <v>96.6</v>
      </c>
    </row>
    <row r="14" spans="1:37" ht="45" x14ac:dyDescent="0.25">
      <c r="A14" s="53">
        <v>309</v>
      </c>
      <c r="B14" s="7" t="s">
        <v>44</v>
      </c>
      <c r="C14" s="7">
        <v>6.85</v>
      </c>
      <c r="D14" s="88">
        <f t="shared" si="9"/>
        <v>0.20549999999999999</v>
      </c>
      <c r="E14" s="81">
        <f t="shared" si="10"/>
        <v>0.68500000000000005</v>
      </c>
      <c r="F14" s="88">
        <f t="shared" si="11"/>
        <v>7.740499999999999</v>
      </c>
      <c r="G14" s="8" t="s">
        <v>45</v>
      </c>
      <c r="H14" s="5">
        <v>5.52</v>
      </c>
      <c r="I14" s="5">
        <v>4.5199999999999996</v>
      </c>
      <c r="J14" s="5">
        <v>26.45</v>
      </c>
      <c r="K14" s="5">
        <v>4.8600000000000003</v>
      </c>
      <c r="L14" s="5">
        <v>21.12</v>
      </c>
      <c r="M14" s="5">
        <v>37.17</v>
      </c>
      <c r="N14" s="5">
        <v>1.1100000000000001</v>
      </c>
      <c r="O14" s="5">
        <v>21</v>
      </c>
      <c r="P14" s="5">
        <v>0.06</v>
      </c>
      <c r="Q14" s="5">
        <v>0</v>
      </c>
      <c r="R14" s="5">
        <v>168.45</v>
      </c>
      <c r="T14" s="6">
        <v>309</v>
      </c>
      <c r="U14" s="7" t="s">
        <v>44</v>
      </c>
      <c r="V14" s="4">
        <f>(C14/150)*180</f>
        <v>8.2199999999999989</v>
      </c>
      <c r="W14" s="88">
        <f t="shared" si="12"/>
        <v>0.24659999999999996</v>
      </c>
      <c r="X14" s="88">
        <f t="shared" si="13"/>
        <v>0.82199999999999995</v>
      </c>
      <c r="Y14" s="88">
        <f t="shared" si="14"/>
        <v>9.2885999999999989</v>
      </c>
      <c r="Z14" s="8">
        <v>180</v>
      </c>
      <c r="AA14" s="5">
        <v>5.52</v>
      </c>
      <c r="AB14" s="5">
        <v>4.5199999999999996</v>
      </c>
      <c r="AC14" s="5">
        <v>26.45</v>
      </c>
      <c r="AD14" s="5">
        <v>4.8600000000000003</v>
      </c>
      <c r="AE14" s="5">
        <v>21.12</v>
      </c>
      <c r="AF14" s="5">
        <v>37.17</v>
      </c>
      <c r="AG14" s="5">
        <v>1.1100000000000001</v>
      </c>
      <c r="AH14" s="5">
        <v>21</v>
      </c>
      <c r="AI14" s="5">
        <v>0.06</v>
      </c>
      <c r="AJ14" s="5">
        <v>0</v>
      </c>
      <c r="AK14" s="5">
        <v>168.45</v>
      </c>
    </row>
    <row r="15" spans="1:37" x14ac:dyDescent="0.25">
      <c r="A15" s="53">
        <v>608</v>
      </c>
      <c r="B15" s="4" t="s">
        <v>78</v>
      </c>
      <c r="C15" s="4">
        <v>19.2</v>
      </c>
      <c r="D15" s="88">
        <f t="shared" si="9"/>
        <v>0.57599999999999996</v>
      </c>
      <c r="E15" s="81">
        <f t="shared" si="10"/>
        <v>1.92</v>
      </c>
      <c r="F15" s="88">
        <f t="shared" si="11"/>
        <v>21.695999999999998</v>
      </c>
      <c r="G15" s="5">
        <v>100</v>
      </c>
      <c r="H15" s="5">
        <v>15.55</v>
      </c>
      <c r="I15" s="5">
        <v>11.55</v>
      </c>
      <c r="J15" s="5">
        <v>15.7</v>
      </c>
      <c r="K15" s="5">
        <v>43.75</v>
      </c>
      <c r="L15" s="5">
        <v>32.130000000000003</v>
      </c>
      <c r="M15" s="5">
        <v>116.38</v>
      </c>
      <c r="N15" s="5">
        <v>1.5</v>
      </c>
      <c r="O15" s="5">
        <v>28.75</v>
      </c>
      <c r="P15" s="5">
        <v>0.1</v>
      </c>
      <c r="Q15" s="5">
        <v>0.15</v>
      </c>
      <c r="R15" s="5">
        <v>228.75</v>
      </c>
      <c r="T15" s="3">
        <v>608</v>
      </c>
      <c r="U15" s="4" t="s">
        <v>78</v>
      </c>
      <c r="V15" s="4">
        <f t="shared" ref="V15:V16" si="15">C15</f>
        <v>19.2</v>
      </c>
      <c r="W15" s="88">
        <f t="shared" si="12"/>
        <v>0.57599999999999996</v>
      </c>
      <c r="X15" s="88">
        <f t="shared" si="13"/>
        <v>1.92</v>
      </c>
      <c r="Y15" s="88">
        <f t="shared" si="14"/>
        <v>21.695999999999998</v>
      </c>
      <c r="Z15" s="5">
        <v>100</v>
      </c>
      <c r="AA15" s="5">
        <v>17.23</v>
      </c>
      <c r="AB15" s="5">
        <v>14.56</v>
      </c>
      <c r="AC15" s="5">
        <v>18.2</v>
      </c>
      <c r="AD15" s="5">
        <v>43.75</v>
      </c>
      <c r="AE15" s="5">
        <v>32.130000000000003</v>
      </c>
      <c r="AF15" s="5">
        <v>116.38</v>
      </c>
      <c r="AG15" s="5">
        <v>1.5</v>
      </c>
      <c r="AH15" s="5">
        <v>28.75</v>
      </c>
      <c r="AI15" s="5">
        <v>0.1</v>
      </c>
      <c r="AJ15" s="5">
        <v>0.15</v>
      </c>
      <c r="AK15" s="5">
        <v>248.34</v>
      </c>
    </row>
    <row r="16" spans="1:37" x14ac:dyDescent="0.25">
      <c r="A16" s="17"/>
      <c r="B16" s="7" t="s">
        <v>46</v>
      </c>
      <c r="C16" s="7">
        <v>10.19</v>
      </c>
      <c r="D16" s="88">
        <f t="shared" si="9"/>
        <v>0.30569999999999997</v>
      </c>
      <c r="E16" s="81">
        <f t="shared" si="10"/>
        <v>1.0189999999999999</v>
      </c>
      <c r="F16" s="88">
        <f t="shared" si="11"/>
        <v>11.514699999999999</v>
      </c>
      <c r="G16" s="8">
        <v>200</v>
      </c>
      <c r="H16" s="5">
        <v>0.6</v>
      </c>
      <c r="I16" s="5">
        <v>0.2</v>
      </c>
      <c r="J16" s="5">
        <v>22.6</v>
      </c>
      <c r="K16" s="8">
        <v>40</v>
      </c>
      <c r="L16" s="8">
        <v>18</v>
      </c>
      <c r="M16" s="8">
        <v>0.8</v>
      </c>
      <c r="N16" s="8">
        <v>24</v>
      </c>
      <c r="O16" s="8">
        <v>0</v>
      </c>
      <c r="P16" s="8">
        <v>0.04</v>
      </c>
      <c r="Q16" s="8">
        <v>16.899999999999999</v>
      </c>
      <c r="R16" s="8">
        <v>140</v>
      </c>
      <c r="T16" s="6"/>
      <c r="U16" s="7" t="s">
        <v>46</v>
      </c>
      <c r="V16" s="4">
        <f t="shared" si="15"/>
        <v>10.19</v>
      </c>
      <c r="W16" s="88">
        <f t="shared" si="12"/>
        <v>0.30569999999999997</v>
      </c>
      <c r="X16" s="88">
        <f t="shared" si="13"/>
        <v>1.0189999999999999</v>
      </c>
      <c r="Y16" s="88">
        <f t="shared" si="14"/>
        <v>11.514699999999999</v>
      </c>
      <c r="Z16" s="8">
        <v>200</v>
      </c>
      <c r="AA16" s="5">
        <v>0.6</v>
      </c>
      <c r="AB16" s="5">
        <v>0.2</v>
      </c>
      <c r="AC16" s="5">
        <v>22.6</v>
      </c>
      <c r="AD16" s="8">
        <v>40</v>
      </c>
      <c r="AE16" s="8">
        <v>18</v>
      </c>
      <c r="AF16" s="8">
        <v>0.8</v>
      </c>
      <c r="AG16" s="8">
        <v>24</v>
      </c>
      <c r="AH16" s="8">
        <v>0</v>
      </c>
      <c r="AI16" s="8">
        <v>0.04</v>
      </c>
      <c r="AJ16" s="8">
        <v>16.899999999999999</v>
      </c>
      <c r="AK16" s="8">
        <v>140</v>
      </c>
    </row>
    <row r="17" spans="1:37" x14ac:dyDescent="0.25">
      <c r="A17" s="118"/>
      <c r="B17" s="31" t="s">
        <v>27</v>
      </c>
      <c r="C17" s="31">
        <v>1.8</v>
      </c>
      <c r="D17" s="88">
        <f t="shared" si="9"/>
        <v>5.3999999999999999E-2</v>
      </c>
      <c r="E17" s="81">
        <f t="shared" si="10"/>
        <v>0.18000000000000002</v>
      </c>
      <c r="F17" s="88">
        <f t="shared" si="11"/>
        <v>2.0340000000000003</v>
      </c>
      <c r="G17" s="37">
        <v>20</v>
      </c>
      <c r="H17" s="37">
        <v>3.2</v>
      </c>
      <c r="I17" s="37">
        <v>1.36</v>
      </c>
      <c r="J17" s="37">
        <v>14.26</v>
      </c>
      <c r="K17" s="37">
        <v>125</v>
      </c>
      <c r="L17" s="37">
        <v>36</v>
      </c>
      <c r="M17" s="37">
        <v>129</v>
      </c>
      <c r="N17" s="37">
        <v>3.6</v>
      </c>
      <c r="O17" s="37">
        <v>0</v>
      </c>
      <c r="P17" s="37">
        <v>0.3</v>
      </c>
      <c r="Q17" s="37">
        <v>0.2</v>
      </c>
      <c r="R17" s="37">
        <v>82</v>
      </c>
      <c r="S17" s="30"/>
      <c r="T17" s="37"/>
      <c r="U17" s="31" t="s">
        <v>27</v>
      </c>
      <c r="V17" s="31">
        <v>1.8</v>
      </c>
      <c r="W17" s="88">
        <f t="shared" si="12"/>
        <v>5.3999999999999999E-2</v>
      </c>
      <c r="X17" s="88">
        <f t="shared" si="13"/>
        <v>0.18000000000000002</v>
      </c>
      <c r="Y17" s="88">
        <f t="shared" si="14"/>
        <v>2.0340000000000003</v>
      </c>
      <c r="Z17" s="37">
        <v>20</v>
      </c>
      <c r="AA17" s="37">
        <v>3.2</v>
      </c>
      <c r="AB17" s="37">
        <v>1.36</v>
      </c>
      <c r="AC17" s="37">
        <v>14.26</v>
      </c>
      <c r="AD17" s="37">
        <v>125</v>
      </c>
      <c r="AE17" s="37">
        <v>36</v>
      </c>
      <c r="AF17" s="37">
        <v>129</v>
      </c>
      <c r="AG17" s="37">
        <v>3.6</v>
      </c>
      <c r="AH17" s="37">
        <v>0</v>
      </c>
      <c r="AI17" s="37">
        <v>0.3</v>
      </c>
      <c r="AJ17" s="37">
        <v>0.2</v>
      </c>
      <c r="AK17" s="37">
        <v>82</v>
      </c>
    </row>
    <row r="18" spans="1:37" ht="35.25" customHeight="1" x14ac:dyDescent="0.25">
      <c r="A18" s="119"/>
      <c r="B18" s="31" t="s">
        <v>71</v>
      </c>
      <c r="C18" s="31">
        <v>1.8</v>
      </c>
      <c r="D18" s="88">
        <f t="shared" si="9"/>
        <v>5.3999999999999999E-2</v>
      </c>
      <c r="E18" s="81">
        <f t="shared" si="10"/>
        <v>0.18000000000000002</v>
      </c>
      <c r="F18" s="88">
        <f t="shared" si="11"/>
        <v>2.0340000000000003</v>
      </c>
      <c r="G18" s="37">
        <v>30</v>
      </c>
      <c r="H18" s="37">
        <v>2.4</v>
      </c>
      <c r="I18" s="37">
        <v>1.6</v>
      </c>
      <c r="J18" s="37">
        <v>12.8</v>
      </c>
      <c r="K18" s="37">
        <v>21.9</v>
      </c>
      <c r="L18" s="37">
        <v>12</v>
      </c>
      <c r="M18" s="37">
        <v>37.5</v>
      </c>
      <c r="N18" s="37">
        <v>0.8</v>
      </c>
      <c r="O18" s="37">
        <v>0</v>
      </c>
      <c r="P18" s="37">
        <v>0.4</v>
      </c>
      <c r="Q18" s="37">
        <v>0.4</v>
      </c>
      <c r="R18" s="37">
        <v>78</v>
      </c>
      <c r="S18" s="30"/>
      <c r="T18" s="37"/>
      <c r="U18" s="31" t="s">
        <v>71</v>
      </c>
      <c r="V18" s="31">
        <v>1.8</v>
      </c>
      <c r="W18" s="88">
        <f t="shared" si="12"/>
        <v>5.3999999999999999E-2</v>
      </c>
      <c r="X18" s="88">
        <f t="shared" si="13"/>
        <v>0.18000000000000002</v>
      </c>
      <c r="Y18" s="88">
        <f t="shared" si="14"/>
        <v>2.0340000000000003</v>
      </c>
      <c r="Z18" s="37">
        <v>30</v>
      </c>
      <c r="AA18" s="37">
        <v>2.4</v>
      </c>
      <c r="AB18" s="37">
        <v>1.6</v>
      </c>
      <c r="AC18" s="37">
        <v>12.8</v>
      </c>
      <c r="AD18" s="37">
        <v>21.9</v>
      </c>
      <c r="AE18" s="37">
        <v>12</v>
      </c>
      <c r="AF18" s="37">
        <v>37.5</v>
      </c>
      <c r="AG18" s="37">
        <v>0.8</v>
      </c>
      <c r="AH18" s="37">
        <v>0</v>
      </c>
      <c r="AI18" s="37">
        <v>0.4</v>
      </c>
      <c r="AJ18" s="37">
        <v>0.4</v>
      </c>
      <c r="AK18" s="37">
        <v>78</v>
      </c>
    </row>
    <row r="19" spans="1:37" x14ac:dyDescent="0.25">
      <c r="A19" s="3"/>
      <c r="B19" s="23" t="s">
        <v>20</v>
      </c>
      <c r="C19" s="23">
        <f>SUM(C12:C18)</f>
        <v>74.16</v>
      </c>
      <c r="D19" s="88">
        <f>C19*3%</f>
        <v>2.2247999999999997</v>
      </c>
      <c r="E19" s="81">
        <f>C19*10%</f>
        <v>7.4160000000000004</v>
      </c>
      <c r="F19" s="88">
        <f>C19+D19+E19</f>
        <v>83.800799999999995</v>
      </c>
      <c r="G19" s="8"/>
      <c r="H19" s="8">
        <f t="shared" ref="H19:N19" si="16">SUM(H12:H18)</f>
        <v>32.950000000000003</v>
      </c>
      <c r="I19" s="8">
        <f t="shared" si="16"/>
        <v>23.720000000000002</v>
      </c>
      <c r="J19" s="8">
        <f t="shared" si="16"/>
        <v>111.78</v>
      </c>
      <c r="K19" s="8">
        <f t="shared" si="16"/>
        <v>276.66999999999996</v>
      </c>
      <c r="L19" s="8">
        <f t="shared" si="16"/>
        <v>199.97</v>
      </c>
      <c r="M19" s="8">
        <f t="shared" si="16"/>
        <v>558.41000000000008</v>
      </c>
      <c r="N19" s="8">
        <f t="shared" si="16"/>
        <v>31.790000000000003</v>
      </c>
      <c r="O19" s="8">
        <f>SUM(O12:O16)</f>
        <v>49.75</v>
      </c>
      <c r="P19" s="8">
        <f>SUM(P12:P18)</f>
        <v>1</v>
      </c>
      <c r="Q19" s="8">
        <f>SUM(Q12:Q18)</f>
        <v>23.679999999999996</v>
      </c>
      <c r="R19" s="8">
        <f>SUM(R12:R18)</f>
        <v>834.18</v>
      </c>
      <c r="T19" s="17"/>
      <c r="U19" s="23" t="s">
        <v>20</v>
      </c>
      <c r="V19" s="23">
        <f>SUM(V12:V18)</f>
        <v>79.109999999999985</v>
      </c>
      <c r="W19" s="88">
        <f>V19*3%</f>
        <v>2.3732999999999995</v>
      </c>
      <c r="X19" s="88">
        <f>V19*10%</f>
        <v>7.9109999999999987</v>
      </c>
      <c r="Y19" s="88">
        <f>V19+W19+X19</f>
        <v>89.394299999999987</v>
      </c>
      <c r="Z19" s="8"/>
      <c r="AA19" s="8">
        <f t="shared" ref="AA19:AG19" si="17">SUM(AA12:AA18)</f>
        <v>34.630000000000003</v>
      </c>
      <c r="AB19" s="8">
        <f t="shared" si="17"/>
        <v>26.73</v>
      </c>
      <c r="AC19" s="8">
        <f t="shared" si="17"/>
        <v>114.28</v>
      </c>
      <c r="AD19" s="8">
        <f t="shared" si="17"/>
        <v>276.66999999999996</v>
      </c>
      <c r="AE19" s="8">
        <f t="shared" si="17"/>
        <v>199.97</v>
      </c>
      <c r="AF19" s="8">
        <f t="shared" si="17"/>
        <v>558.41000000000008</v>
      </c>
      <c r="AG19" s="8">
        <f t="shared" si="17"/>
        <v>31.790000000000003</v>
      </c>
      <c r="AH19" s="8">
        <f>SUM(AH12:AH16)</f>
        <v>49.75</v>
      </c>
      <c r="AI19" s="8">
        <f>SUM(AI12:AI18)</f>
        <v>1</v>
      </c>
      <c r="AJ19" s="8">
        <f>SUM(AJ12:AJ18)</f>
        <v>23.679999999999996</v>
      </c>
      <c r="AK19" s="8">
        <f>SUM(AK12:AK18)</f>
        <v>853.77</v>
      </c>
    </row>
    <row r="20" spans="1:37" s="103" customFormat="1" ht="16.5" customHeight="1" x14ac:dyDescent="0.25">
      <c r="A20" s="109"/>
      <c r="B20" s="104" t="s">
        <v>28</v>
      </c>
      <c r="C20" s="104">
        <f>C9+C19</f>
        <v>126.57999999999998</v>
      </c>
      <c r="D20" s="101">
        <f>C20*3%</f>
        <v>3.7973999999999992</v>
      </c>
      <c r="E20" s="102">
        <f>C20*10%</f>
        <v>12.657999999999999</v>
      </c>
      <c r="F20" s="101">
        <f>C20+D20+E20</f>
        <v>143.03539999999998</v>
      </c>
      <c r="G20" s="105"/>
      <c r="H20" s="106">
        <f t="shared" ref="H20:R20" si="18">H9+H19</f>
        <v>44.61</v>
      </c>
      <c r="I20" s="106">
        <f t="shared" si="18"/>
        <v>38.620000000000005</v>
      </c>
      <c r="J20" s="106">
        <f t="shared" si="18"/>
        <v>175</v>
      </c>
      <c r="K20" s="106">
        <f t="shared" si="18"/>
        <v>510.86999999999995</v>
      </c>
      <c r="L20" s="106">
        <f t="shared" si="18"/>
        <v>216.37</v>
      </c>
      <c r="M20" s="106">
        <f t="shared" si="18"/>
        <v>768.0100000000001</v>
      </c>
      <c r="N20" s="106">
        <f t="shared" si="18"/>
        <v>32.53</v>
      </c>
      <c r="O20" s="106">
        <f t="shared" si="18"/>
        <v>158.25</v>
      </c>
      <c r="P20" s="106">
        <f t="shared" si="18"/>
        <v>1.02</v>
      </c>
      <c r="Q20" s="106">
        <f t="shared" si="18"/>
        <v>23.679999999999996</v>
      </c>
      <c r="R20" s="107">
        <f t="shared" si="18"/>
        <v>1135.6799999999998</v>
      </c>
      <c r="T20" s="105"/>
      <c r="U20" s="104" t="s">
        <v>28</v>
      </c>
      <c r="V20" s="104">
        <f>V9+V19</f>
        <v>138.84666666666664</v>
      </c>
      <c r="W20" s="101">
        <f>V20*3%</f>
        <v>4.1653999999999991</v>
      </c>
      <c r="X20" s="101">
        <f>V20*10%</f>
        <v>13.884666666666664</v>
      </c>
      <c r="Y20" s="101">
        <f>V20+W20+X20</f>
        <v>156.89673333333332</v>
      </c>
      <c r="Z20" s="105"/>
      <c r="AA20" s="106">
        <f t="shared" ref="AA20:AK20" si="19">AA9+AA19</f>
        <v>46.95</v>
      </c>
      <c r="AB20" s="106">
        <f t="shared" si="19"/>
        <v>42.25</v>
      </c>
      <c r="AC20" s="106">
        <f t="shared" si="19"/>
        <v>180.53</v>
      </c>
      <c r="AD20" s="106">
        <f t="shared" si="19"/>
        <v>510.86999999999995</v>
      </c>
      <c r="AE20" s="106">
        <f t="shared" si="19"/>
        <v>216.37</v>
      </c>
      <c r="AF20" s="106">
        <f t="shared" si="19"/>
        <v>768.0100000000001</v>
      </c>
      <c r="AG20" s="106">
        <f t="shared" si="19"/>
        <v>32.53</v>
      </c>
      <c r="AH20" s="106">
        <f t="shared" si="19"/>
        <v>158.25</v>
      </c>
      <c r="AI20" s="106">
        <f t="shared" si="19"/>
        <v>1.02</v>
      </c>
      <c r="AJ20" s="106">
        <f t="shared" si="19"/>
        <v>24.249999999999996</v>
      </c>
      <c r="AK20" s="107">
        <f t="shared" si="19"/>
        <v>1126.77</v>
      </c>
    </row>
    <row r="21" spans="1:37" ht="39.75" customHeight="1" x14ac:dyDescent="0.25">
      <c r="A21" s="115" t="s">
        <v>86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6"/>
      <c r="X21" s="116"/>
      <c r="Y21" s="116"/>
      <c r="Z21" s="115"/>
      <c r="AA21" s="115"/>
      <c r="AB21" s="115"/>
      <c r="AC21" s="115" t="s">
        <v>87</v>
      </c>
      <c r="AD21" s="115"/>
      <c r="AE21" s="115"/>
      <c r="AF21" s="115"/>
      <c r="AG21" s="115"/>
      <c r="AH21" s="115"/>
      <c r="AI21" s="115"/>
      <c r="AJ21" s="115"/>
      <c r="AK21" s="117">
        <v>45195</v>
      </c>
    </row>
    <row r="22" spans="1:37" ht="23.25" thickBot="1" x14ac:dyDescent="0.35">
      <c r="A22" s="17"/>
      <c r="B22" s="151" t="s">
        <v>63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3"/>
      <c r="S22" s="42"/>
      <c r="T22" s="42"/>
      <c r="U22" s="53"/>
      <c r="V22" s="80"/>
      <c r="W22" s="93"/>
      <c r="X22" s="93"/>
      <c r="Y22" s="93"/>
      <c r="Z22" s="44" t="s">
        <v>65</v>
      </c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54"/>
    </row>
    <row r="23" spans="1:37" ht="29.25" customHeight="1" x14ac:dyDescent="0.25">
      <c r="A23" s="3"/>
      <c r="B23" s="144" t="s">
        <v>1</v>
      </c>
      <c r="C23" s="78"/>
      <c r="D23" s="33"/>
      <c r="E23" s="33"/>
      <c r="F23" s="78"/>
      <c r="G23" s="144" t="s">
        <v>2</v>
      </c>
      <c r="H23" s="144" t="s">
        <v>3</v>
      </c>
      <c r="I23" s="144"/>
      <c r="J23" s="144"/>
      <c r="K23" s="144" t="s">
        <v>4</v>
      </c>
      <c r="L23" s="144"/>
      <c r="M23" s="144"/>
      <c r="N23" s="144"/>
      <c r="O23" s="144" t="s">
        <v>5</v>
      </c>
      <c r="P23" s="144"/>
      <c r="Q23" s="144"/>
      <c r="R23" s="144" t="s">
        <v>6</v>
      </c>
      <c r="T23" s="144" t="s">
        <v>0</v>
      </c>
      <c r="U23" s="144" t="s">
        <v>1</v>
      </c>
      <c r="V23" s="78"/>
      <c r="W23" s="89"/>
      <c r="X23" s="89"/>
      <c r="Y23" s="89"/>
      <c r="Z23" s="144" t="s">
        <v>2</v>
      </c>
      <c r="AA23" s="144" t="s">
        <v>3</v>
      </c>
      <c r="AB23" s="144"/>
      <c r="AC23" s="144"/>
      <c r="AD23" s="144" t="s">
        <v>4</v>
      </c>
      <c r="AE23" s="144"/>
      <c r="AF23" s="144"/>
      <c r="AG23" s="144"/>
      <c r="AH23" s="144" t="s">
        <v>5</v>
      </c>
      <c r="AI23" s="144"/>
      <c r="AJ23" s="144"/>
      <c r="AK23" s="144" t="s">
        <v>6</v>
      </c>
    </row>
    <row r="24" spans="1:37" ht="26.25" customHeight="1" thickBot="1" x14ac:dyDescent="0.3">
      <c r="A24" s="6"/>
      <c r="B24" s="144"/>
      <c r="C24" s="79" t="s">
        <v>83</v>
      </c>
      <c r="D24" s="87" t="s">
        <v>84</v>
      </c>
      <c r="E24" s="87" t="s">
        <v>85</v>
      </c>
      <c r="F24" s="79" t="s">
        <v>83</v>
      </c>
      <c r="G24" s="144"/>
      <c r="H24" s="29" t="s">
        <v>7</v>
      </c>
      <c r="I24" s="29" t="s">
        <v>8</v>
      </c>
      <c r="J24" s="18" t="s">
        <v>9</v>
      </c>
      <c r="K24" s="29" t="s">
        <v>10</v>
      </c>
      <c r="L24" s="29" t="s">
        <v>11</v>
      </c>
      <c r="M24" s="29" t="s">
        <v>12</v>
      </c>
      <c r="N24" s="29" t="s">
        <v>13</v>
      </c>
      <c r="O24" s="29" t="s">
        <v>14</v>
      </c>
      <c r="P24" s="29" t="s">
        <v>15</v>
      </c>
      <c r="Q24" s="29" t="s">
        <v>16</v>
      </c>
      <c r="R24" s="144"/>
      <c r="T24" s="144"/>
      <c r="U24" s="144"/>
      <c r="V24" s="79" t="s">
        <v>83</v>
      </c>
      <c r="W24" s="87" t="s">
        <v>84</v>
      </c>
      <c r="X24" s="87" t="s">
        <v>85</v>
      </c>
      <c r="Y24" s="79" t="s">
        <v>83</v>
      </c>
      <c r="Z24" s="144"/>
      <c r="AA24" s="29" t="s">
        <v>7</v>
      </c>
      <c r="AB24" s="29" t="s">
        <v>8</v>
      </c>
      <c r="AC24" s="18" t="s">
        <v>9</v>
      </c>
      <c r="AD24" s="29" t="s">
        <v>10</v>
      </c>
      <c r="AE24" s="29" t="s">
        <v>11</v>
      </c>
      <c r="AF24" s="29" t="s">
        <v>12</v>
      </c>
      <c r="AG24" s="29" t="s">
        <v>13</v>
      </c>
      <c r="AH24" s="29" t="s">
        <v>14</v>
      </c>
      <c r="AI24" s="29" t="s">
        <v>15</v>
      </c>
      <c r="AJ24" s="29" t="s">
        <v>16</v>
      </c>
      <c r="AK24" s="144"/>
    </row>
    <row r="25" spans="1:37" x14ac:dyDescent="0.25">
      <c r="A25" s="6"/>
      <c r="B25" s="143" t="s">
        <v>17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T25" s="17"/>
      <c r="U25" s="143" t="s">
        <v>17</v>
      </c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</row>
    <row r="26" spans="1:37" ht="45" x14ac:dyDescent="0.25">
      <c r="A26" s="3">
        <v>469</v>
      </c>
      <c r="B26" s="7" t="s">
        <v>34</v>
      </c>
      <c r="C26" s="7">
        <v>65.349999999999994</v>
      </c>
      <c r="D26" s="88">
        <f t="shared" ref="D26:D28" si="20">C26*3%</f>
        <v>1.9604999999999997</v>
      </c>
      <c r="E26" s="81">
        <f t="shared" ref="E26:E28" si="21">C26*10%</f>
        <v>6.5350000000000001</v>
      </c>
      <c r="F26" s="88">
        <f t="shared" ref="F26:F28" si="22">C26+D26+E26</f>
        <v>73.845499999999987</v>
      </c>
      <c r="G26" s="8" t="s">
        <v>35</v>
      </c>
      <c r="H26" s="5">
        <v>27.84</v>
      </c>
      <c r="I26" s="5">
        <v>18</v>
      </c>
      <c r="J26" s="5">
        <v>32.4</v>
      </c>
      <c r="K26" s="5">
        <v>226.4</v>
      </c>
      <c r="L26" s="5">
        <v>48.92</v>
      </c>
      <c r="M26" s="5">
        <v>244.91</v>
      </c>
      <c r="N26" s="5">
        <v>0.84</v>
      </c>
      <c r="O26" s="5">
        <v>0.33</v>
      </c>
      <c r="P26" s="5">
        <v>0.09</v>
      </c>
      <c r="Q26" s="5">
        <v>0.74</v>
      </c>
      <c r="R26" s="5">
        <v>279.60000000000002</v>
      </c>
      <c r="T26" s="6">
        <v>469</v>
      </c>
      <c r="U26" s="7" t="s">
        <v>34</v>
      </c>
      <c r="V26" s="7">
        <f>(C26/150)*200</f>
        <v>87.133333333333326</v>
      </c>
      <c r="W26" s="88">
        <f t="shared" ref="W26:W28" si="23">V26*3%</f>
        <v>2.6139999999999999</v>
      </c>
      <c r="X26" s="88">
        <f t="shared" ref="X26:X28" si="24">V26*10%</f>
        <v>8.7133333333333329</v>
      </c>
      <c r="Y26" s="88">
        <f t="shared" ref="Y26:Y28" si="25">V26+W26+X26</f>
        <v>98.460666666666668</v>
      </c>
      <c r="Z26" s="8">
        <v>200</v>
      </c>
      <c r="AA26" s="5">
        <v>32.21</v>
      </c>
      <c r="AB26" s="5">
        <v>21.48</v>
      </c>
      <c r="AC26" s="5">
        <v>36.1</v>
      </c>
      <c r="AD26" s="5">
        <v>226.4</v>
      </c>
      <c r="AE26" s="5">
        <v>48.92</v>
      </c>
      <c r="AF26" s="5">
        <v>244.91</v>
      </c>
      <c r="AG26" s="5">
        <v>0.84</v>
      </c>
      <c r="AH26" s="5">
        <v>0.33</v>
      </c>
      <c r="AI26" s="5">
        <v>0.09</v>
      </c>
      <c r="AJ26" s="5">
        <v>0.74</v>
      </c>
      <c r="AK26" s="5">
        <v>301.24</v>
      </c>
    </row>
    <row r="27" spans="1:37" ht="30" x14ac:dyDescent="0.25">
      <c r="A27" s="6">
        <v>943</v>
      </c>
      <c r="B27" s="4" t="s">
        <v>72</v>
      </c>
      <c r="C27" s="4">
        <v>3.42</v>
      </c>
      <c r="D27" s="88">
        <f t="shared" si="20"/>
        <v>0.1026</v>
      </c>
      <c r="E27" s="81">
        <f t="shared" si="21"/>
        <v>0.34200000000000003</v>
      </c>
      <c r="F27" s="88">
        <f t="shared" si="22"/>
        <v>3.8645999999999998</v>
      </c>
      <c r="G27" s="5">
        <v>200</v>
      </c>
      <c r="H27" s="5">
        <v>0.2</v>
      </c>
      <c r="I27" s="5">
        <v>0</v>
      </c>
      <c r="J27" s="5">
        <v>14</v>
      </c>
      <c r="K27" s="5">
        <v>6</v>
      </c>
      <c r="L27" s="5">
        <v>0</v>
      </c>
      <c r="M27" s="5">
        <v>0</v>
      </c>
      <c r="N27" s="5">
        <v>0.4</v>
      </c>
      <c r="O27" s="5">
        <v>0</v>
      </c>
      <c r="P27" s="5">
        <v>0</v>
      </c>
      <c r="Q27" s="5">
        <v>0</v>
      </c>
      <c r="R27" s="5">
        <v>28</v>
      </c>
      <c r="T27" s="3">
        <v>943</v>
      </c>
      <c r="U27" s="4" t="s">
        <v>72</v>
      </c>
      <c r="V27" s="7">
        <f>C27</f>
        <v>3.42</v>
      </c>
      <c r="W27" s="88">
        <f t="shared" si="23"/>
        <v>0.1026</v>
      </c>
      <c r="X27" s="88">
        <f t="shared" si="24"/>
        <v>0.34200000000000003</v>
      </c>
      <c r="Y27" s="88">
        <f t="shared" si="25"/>
        <v>3.8645999999999998</v>
      </c>
      <c r="Z27" s="5">
        <v>200</v>
      </c>
      <c r="AA27" s="5">
        <v>0.2</v>
      </c>
      <c r="AB27" s="5">
        <v>0</v>
      </c>
      <c r="AC27" s="5">
        <v>14</v>
      </c>
      <c r="AD27" s="5">
        <v>6</v>
      </c>
      <c r="AE27" s="5">
        <v>0</v>
      </c>
      <c r="AF27" s="5">
        <v>0</v>
      </c>
      <c r="AG27" s="5">
        <v>0.4</v>
      </c>
      <c r="AH27" s="5">
        <v>0</v>
      </c>
      <c r="AI27" s="5">
        <v>0</v>
      </c>
      <c r="AJ27" s="5">
        <v>0</v>
      </c>
      <c r="AK27" s="5">
        <v>28</v>
      </c>
    </row>
    <row r="28" spans="1:37" x14ac:dyDescent="0.25">
      <c r="A28" s="37"/>
      <c r="B28" s="4"/>
      <c r="C28" s="4"/>
      <c r="D28" s="88">
        <f t="shared" si="20"/>
        <v>0</v>
      </c>
      <c r="E28" s="81">
        <f t="shared" si="21"/>
        <v>0</v>
      </c>
      <c r="F28" s="88">
        <f t="shared" si="22"/>
        <v>0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0"/>
      <c r="T28" s="38"/>
      <c r="U28" s="4"/>
      <c r="V28" s="4"/>
      <c r="W28" s="88">
        <f t="shared" si="23"/>
        <v>0</v>
      </c>
      <c r="X28" s="88">
        <f t="shared" si="24"/>
        <v>0</v>
      </c>
      <c r="Y28" s="88">
        <f t="shared" si="25"/>
        <v>0</v>
      </c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</row>
    <row r="29" spans="1:37" x14ac:dyDescent="0.25">
      <c r="A29" s="37"/>
      <c r="B29" s="20" t="s">
        <v>20</v>
      </c>
      <c r="C29" s="20">
        <f>SUM(C26:C28)</f>
        <v>68.77</v>
      </c>
      <c r="D29" s="88">
        <f>C29*3%</f>
        <v>2.0630999999999999</v>
      </c>
      <c r="E29" s="81">
        <f>C29*10%</f>
        <v>6.8769999999999998</v>
      </c>
      <c r="F29" s="88">
        <f>C29+D29+E29</f>
        <v>77.710099999999997</v>
      </c>
      <c r="G29" s="8"/>
      <c r="H29" s="8">
        <f>SUM(H26:H28)</f>
        <v>28.04</v>
      </c>
      <c r="I29" s="8">
        <f t="shared" ref="I29:R29" si="26">SUM(I26:I28)</f>
        <v>18</v>
      </c>
      <c r="J29" s="8">
        <f t="shared" si="26"/>
        <v>46.4</v>
      </c>
      <c r="K29" s="8">
        <f t="shared" si="26"/>
        <v>232.4</v>
      </c>
      <c r="L29" s="8">
        <f t="shared" si="26"/>
        <v>48.92</v>
      </c>
      <c r="M29" s="8">
        <f t="shared" si="26"/>
        <v>244.91</v>
      </c>
      <c r="N29" s="8">
        <f t="shared" si="26"/>
        <v>1.24</v>
      </c>
      <c r="O29" s="8">
        <f t="shared" si="26"/>
        <v>0.33</v>
      </c>
      <c r="P29" s="8">
        <f t="shared" si="26"/>
        <v>0.09</v>
      </c>
      <c r="Q29" s="8">
        <f t="shared" si="26"/>
        <v>0.74</v>
      </c>
      <c r="R29" s="8">
        <f t="shared" si="26"/>
        <v>307.60000000000002</v>
      </c>
      <c r="T29" s="6"/>
      <c r="U29" s="20" t="s">
        <v>20</v>
      </c>
      <c r="V29" s="20">
        <f>SUM(V26:V28)</f>
        <v>90.553333333333327</v>
      </c>
      <c r="W29" s="88">
        <f>V29*3%</f>
        <v>2.7165999999999997</v>
      </c>
      <c r="X29" s="88">
        <f>V29*10%</f>
        <v>9.0553333333333335</v>
      </c>
      <c r="Y29" s="88">
        <f>V29+W29+X29</f>
        <v>102.32526666666666</v>
      </c>
      <c r="Z29" s="8"/>
      <c r="AA29" s="8">
        <f>SUM(AA26:AA28)</f>
        <v>32.410000000000004</v>
      </c>
      <c r="AB29" s="8">
        <f t="shared" ref="AB29:AK29" si="27">SUM(AB26:AB28)</f>
        <v>21.48</v>
      </c>
      <c r="AC29" s="8">
        <f t="shared" si="27"/>
        <v>50.1</v>
      </c>
      <c r="AD29" s="8">
        <f t="shared" si="27"/>
        <v>232.4</v>
      </c>
      <c r="AE29" s="8">
        <f t="shared" si="27"/>
        <v>48.92</v>
      </c>
      <c r="AF29" s="8">
        <f t="shared" si="27"/>
        <v>244.91</v>
      </c>
      <c r="AG29" s="8">
        <f t="shared" si="27"/>
        <v>1.24</v>
      </c>
      <c r="AH29" s="8">
        <f t="shared" si="27"/>
        <v>0.33</v>
      </c>
      <c r="AI29" s="8">
        <f t="shared" si="27"/>
        <v>0.09</v>
      </c>
      <c r="AJ29" s="8">
        <f t="shared" si="27"/>
        <v>0.74</v>
      </c>
      <c r="AK29" s="8">
        <f t="shared" si="27"/>
        <v>329.24</v>
      </c>
    </row>
    <row r="30" spans="1:37" x14ac:dyDescent="0.25">
      <c r="A30" s="17"/>
      <c r="B30" s="22"/>
      <c r="C30" s="22"/>
      <c r="D30" s="22"/>
      <c r="E30" s="22"/>
      <c r="F30" s="22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T30" s="21"/>
      <c r="U30" s="22"/>
      <c r="V30" s="22"/>
      <c r="W30" s="90"/>
      <c r="X30" s="90"/>
      <c r="Y30" s="90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</row>
    <row r="31" spans="1:37" x14ac:dyDescent="0.25">
      <c r="A31" s="16"/>
      <c r="B31" s="143" t="s">
        <v>21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T31" s="17"/>
      <c r="U31" s="143" t="s">
        <v>21</v>
      </c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</row>
    <row r="32" spans="1:37" ht="30" x14ac:dyDescent="0.25">
      <c r="A32" s="17">
        <v>70.709999999999994</v>
      </c>
      <c r="B32" s="4" t="s">
        <v>73</v>
      </c>
      <c r="C32" s="4">
        <v>20</v>
      </c>
      <c r="D32" s="88">
        <f t="shared" ref="D32:D38" si="28">C32*3%</f>
        <v>0.6</v>
      </c>
      <c r="E32" s="81">
        <f t="shared" ref="E32:E38" si="29">C32*10%</f>
        <v>2</v>
      </c>
      <c r="F32" s="88">
        <f t="shared" ref="F32:F38" si="30">C32+D32+E32</f>
        <v>22.6</v>
      </c>
      <c r="G32" s="5">
        <v>60</v>
      </c>
      <c r="H32" s="5">
        <v>4</v>
      </c>
      <c r="I32" s="5">
        <v>0.4</v>
      </c>
      <c r="J32" s="5">
        <v>6.7</v>
      </c>
      <c r="K32" s="5">
        <v>20</v>
      </c>
      <c r="L32" s="5">
        <v>60</v>
      </c>
      <c r="M32" s="5">
        <v>180</v>
      </c>
      <c r="N32" s="5">
        <v>0</v>
      </c>
      <c r="O32" s="5">
        <v>0</v>
      </c>
      <c r="P32" s="5">
        <v>0.02</v>
      </c>
      <c r="Q32" s="5">
        <v>0</v>
      </c>
      <c r="R32" s="5">
        <v>40.380000000000003</v>
      </c>
      <c r="T32" s="17">
        <v>70.709999999999994</v>
      </c>
      <c r="U32" s="4" t="s">
        <v>73</v>
      </c>
      <c r="V32" s="4">
        <f>C32</f>
        <v>20</v>
      </c>
      <c r="W32" s="88">
        <f t="shared" ref="W32:W38" si="31">V32*3%</f>
        <v>0.6</v>
      </c>
      <c r="X32" s="88">
        <f t="shared" ref="X32:X38" si="32">V32*10%</f>
        <v>2</v>
      </c>
      <c r="Y32" s="88">
        <f t="shared" ref="Y32:Y38" si="33">V32+W32+X32</f>
        <v>22.6</v>
      </c>
      <c r="Z32" s="5">
        <v>60</v>
      </c>
      <c r="AA32" s="5">
        <v>4</v>
      </c>
      <c r="AB32" s="5">
        <v>0.4</v>
      </c>
      <c r="AC32" s="5">
        <v>6.7</v>
      </c>
      <c r="AD32" s="5">
        <v>20</v>
      </c>
      <c r="AE32" s="5">
        <v>60</v>
      </c>
      <c r="AF32" s="5">
        <v>180</v>
      </c>
      <c r="AG32" s="5">
        <v>0</v>
      </c>
      <c r="AH32" s="5">
        <v>0</v>
      </c>
      <c r="AI32" s="5">
        <v>0.02</v>
      </c>
      <c r="AJ32" s="5">
        <v>0</v>
      </c>
      <c r="AK32" s="5">
        <v>40.380000000000003</v>
      </c>
    </row>
    <row r="33" spans="1:37" ht="30" x14ac:dyDescent="0.25">
      <c r="A33" s="53">
        <v>87</v>
      </c>
      <c r="B33" s="7" t="s">
        <v>53</v>
      </c>
      <c r="C33" s="7">
        <v>19.78</v>
      </c>
      <c r="D33" s="88">
        <f t="shared" si="28"/>
        <v>0.59340000000000004</v>
      </c>
      <c r="E33" s="81">
        <f t="shared" si="29"/>
        <v>1.9780000000000002</v>
      </c>
      <c r="F33" s="88">
        <f t="shared" si="30"/>
        <v>22.351400000000002</v>
      </c>
      <c r="G33" s="8">
        <v>200</v>
      </c>
      <c r="H33" s="8">
        <v>6.89</v>
      </c>
      <c r="I33" s="8">
        <v>12.72</v>
      </c>
      <c r="J33" s="8">
        <v>11.47</v>
      </c>
      <c r="K33" s="8">
        <v>36.24</v>
      </c>
      <c r="L33" s="8">
        <v>37.880000000000003</v>
      </c>
      <c r="M33" s="8">
        <v>81.22</v>
      </c>
      <c r="N33" s="8">
        <v>1.01</v>
      </c>
      <c r="O33" s="8">
        <v>12</v>
      </c>
      <c r="P33" s="8">
        <v>0.08</v>
      </c>
      <c r="Q33" s="8">
        <v>7.29</v>
      </c>
      <c r="R33" s="8">
        <v>133.80000000000001</v>
      </c>
      <c r="T33" s="6">
        <v>87</v>
      </c>
      <c r="U33" s="7" t="s">
        <v>53</v>
      </c>
      <c r="V33" s="4">
        <f>(C33/200)*250</f>
        <v>24.725000000000001</v>
      </c>
      <c r="W33" s="88">
        <f t="shared" si="31"/>
        <v>0.74175000000000002</v>
      </c>
      <c r="X33" s="88">
        <f t="shared" si="32"/>
        <v>2.4725000000000001</v>
      </c>
      <c r="Y33" s="88">
        <f t="shared" si="33"/>
        <v>27.939250000000001</v>
      </c>
      <c r="Z33" s="8">
        <v>250</v>
      </c>
      <c r="AA33" s="8">
        <v>8.23</v>
      </c>
      <c r="AB33" s="8">
        <v>14.52</v>
      </c>
      <c r="AC33" s="8">
        <v>13.47</v>
      </c>
      <c r="AD33" s="8">
        <v>36.24</v>
      </c>
      <c r="AE33" s="8">
        <v>37.880000000000003</v>
      </c>
      <c r="AF33" s="8">
        <v>81.22</v>
      </c>
      <c r="AG33" s="8">
        <v>1.01</v>
      </c>
      <c r="AH33" s="8">
        <v>12</v>
      </c>
      <c r="AI33" s="8">
        <v>0.08</v>
      </c>
      <c r="AJ33" s="8">
        <v>7.29</v>
      </c>
      <c r="AK33" s="8">
        <v>148.97</v>
      </c>
    </row>
    <row r="34" spans="1:37" ht="30" x14ac:dyDescent="0.25">
      <c r="A34" s="46">
        <v>679</v>
      </c>
      <c r="B34" s="4" t="s">
        <v>70</v>
      </c>
      <c r="C34" s="4">
        <v>10.32</v>
      </c>
      <c r="D34" s="88">
        <f t="shared" si="28"/>
        <v>0.30959999999999999</v>
      </c>
      <c r="E34" s="81">
        <f t="shared" si="29"/>
        <v>1.032</v>
      </c>
      <c r="F34" s="88">
        <f t="shared" si="30"/>
        <v>11.6616</v>
      </c>
      <c r="G34" s="5">
        <v>150</v>
      </c>
      <c r="H34" s="5">
        <v>7.46</v>
      </c>
      <c r="I34" s="5">
        <v>5.61</v>
      </c>
      <c r="J34" s="5">
        <v>35.840000000000003</v>
      </c>
      <c r="K34" s="5">
        <v>12.98</v>
      </c>
      <c r="L34" s="5">
        <v>67.5</v>
      </c>
      <c r="M34" s="5">
        <v>208.5</v>
      </c>
      <c r="N34" s="5">
        <v>3.95</v>
      </c>
      <c r="O34" s="5">
        <v>0.02</v>
      </c>
      <c r="P34" s="5">
        <v>0.18</v>
      </c>
      <c r="Q34" s="5">
        <v>0</v>
      </c>
      <c r="R34" s="5">
        <v>230.45</v>
      </c>
      <c r="T34" s="3">
        <v>679</v>
      </c>
      <c r="U34" s="4" t="s">
        <v>70</v>
      </c>
      <c r="V34" s="4">
        <f>(C34/150)*180</f>
        <v>12.384</v>
      </c>
      <c r="W34" s="88">
        <f t="shared" si="31"/>
        <v>0.37152000000000002</v>
      </c>
      <c r="X34" s="88">
        <f t="shared" si="32"/>
        <v>1.2384000000000002</v>
      </c>
      <c r="Y34" s="88">
        <f t="shared" si="33"/>
        <v>13.993920000000001</v>
      </c>
      <c r="Z34" s="5">
        <v>180</v>
      </c>
      <c r="AA34" s="5">
        <v>7.46</v>
      </c>
      <c r="AB34" s="5">
        <v>5.61</v>
      </c>
      <c r="AC34" s="5">
        <v>35.840000000000003</v>
      </c>
      <c r="AD34" s="5">
        <v>12.98</v>
      </c>
      <c r="AE34" s="5">
        <v>67.5</v>
      </c>
      <c r="AF34" s="5">
        <v>208.5</v>
      </c>
      <c r="AG34" s="5">
        <v>3.95</v>
      </c>
      <c r="AH34" s="5">
        <v>0.02</v>
      </c>
      <c r="AI34" s="5">
        <v>0.18</v>
      </c>
      <c r="AJ34" s="5">
        <v>0</v>
      </c>
      <c r="AK34" s="5">
        <v>230.45</v>
      </c>
    </row>
    <row r="35" spans="1:37" x14ac:dyDescent="0.25">
      <c r="A35" s="118" t="s">
        <v>76</v>
      </c>
      <c r="B35" s="7" t="s">
        <v>79</v>
      </c>
      <c r="C35" s="7">
        <v>75.069999999999993</v>
      </c>
      <c r="D35" s="88">
        <f t="shared" si="28"/>
        <v>2.2520999999999995</v>
      </c>
      <c r="E35" s="81">
        <f t="shared" si="29"/>
        <v>7.5069999999999997</v>
      </c>
      <c r="F35" s="88">
        <f t="shared" si="30"/>
        <v>84.829099999999997</v>
      </c>
      <c r="G35" s="8" t="s">
        <v>26</v>
      </c>
      <c r="H35" s="8">
        <v>19.72</v>
      </c>
      <c r="I35" s="8">
        <v>17.89</v>
      </c>
      <c r="J35" s="8">
        <v>4.76</v>
      </c>
      <c r="K35" s="8">
        <v>24.36</v>
      </c>
      <c r="L35" s="8">
        <v>26.03</v>
      </c>
      <c r="M35" s="8">
        <v>114.69</v>
      </c>
      <c r="N35" s="8">
        <v>2.8</v>
      </c>
      <c r="O35" s="8">
        <v>0</v>
      </c>
      <c r="P35" s="8">
        <v>0.17</v>
      </c>
      <c r="Q35" s="8">
        <v>1.28</v>
      </c>
      <c r="R35" s="8">
        <v>168.2</v>
      </c>
      <c r="T35" s="6">
        <v>591</v>
      </c>
      <c r="U35" s="7" t="s">
        <v>79</v>
      </c>
      <c r="V35" s="4">
        <f t="shared" ref="V35:V36" si="34">C35</f>
        <v>75.069999999999993</v>
      </c>
      <c r="W35" s="88">
        <f t="shared" si="31"/>
        <v>2.2520999999999995</v>
      </c>
      <c r="X35" s="88">
        <f t="shared" si="32"/>
        <v>7.5069999999999997</v>
      </c>
      <c r="Y35" s="88">
        <f t="shared" si="33"/>
        <v>84.829099999999997</v>
      </c>
      <c r="Z35" s="8" t="s">
        <v>26</v>
      </c>
      <c r="AA35" s="8">
        <v>22.36</v>
      </c>
      <c r="AB35" s="8">
        <v>21.54</v>
      </c>
      <c r="AC35" s="8">
        <v>7.23</v>
      </c>
      <c r="AD35" s="8">
        <v>24.36</v>
      </c>
      <c r="AE35" s="8">
        <v>26.03</v>
      </c>
      <c r="AF35" s="8">
        <v>114.69</v>
      </c>
      <c r="AG35" s="8">
        <v>2.8</v>
      </c>
      <c r="AH35" s="8">
        <v>0</v>
      </c>
      <c r="AI35" s="8">
        <v>0.17</v>
      </c>
      <c r="AJ35" s="8">
        <v>1.28</v>
      </c>
      <c r="AK35" s="8">
        <v>175.32</v>
      </c>
    </row>
    <row r="36" spans="1:37" ht="29.25" customHeight="1" x14ac:dyDescent="0.25">
      <c r="A36" s="119"/>
      <c r="B36" s="7" t="s">
        <v>54</v>
      </c>
      <c r="C36" s="31">
        <v>16.3</v>
      </c>
      <c r="D36" s="88">
        <f t="shared" si="28"/>
        <v>0.48899999999999999</v>
      </c>
      <c r="E36" s="81">
        <f t="shared" si="29"/>
        <v>1.6300000000000001</v>
      </c>
      <c r="F36" s="88">
        <f t="shared" si="30"/>
        <v>18.419</v>
      </c>
      <c r="G36" s="8">
        <v>200</v>
      </c>
      <c r="H36" s="8">
        <v>1.4</v>
      </c>
      <c r="I36" s="8">
        <v>0</v>
      </c>
      <c r="J36" s="8">
        <v>24.2</v>
      </c>
      <c r="K36" s="8">
        <v>14.4</v>
      </c>
      <c r="L36" s="8">
        <v>6.6</v>
      </c>
      <c r="M36" s="8">
        <v>7.3</v>
      </c>
      <c r="N36" s="8">
        <v>0.32</v>
      </c>
      <c r="O36" s="8">
        <v>0</v>
      </c>
      <c r="P36" s="8">
        <v>0</v>
      </c>
      <c r="Q36" s="8">
        <v>0</v>
      </c>
      <c r="R36" s="8">
        <v>112.49</v>
      </c>
      <c r="T36" s="6">
        <v>349</v>
      </c>
      <c r="U36" s="7" t="s">
        <v>54</v>
      </c>
      <c r="V36" s="4">
        <f t="shared" si="34"/>
        <v>16.3</v>
      </c>
      <c r="W36" s="88">
        <f t="shared" si="31"/>
        <v>0.48899999999999999</v>
      </c>
      <c r="X36" s="88">
        <f t="shared" si="32"/>
        <v>1.6300000000000001</v>
      </c>
      <c r="Y36" s="88">
        <f t="shared" si="33"/>
        <v>18.419</v>
      </c>
      <c r="Z36" s="8">
        <v>200</v>
      </c>
      <c r="AA36" s="8">
        <v>1.4</v>
      </c>
      <c r="AB36" s="8">
        <v>0</v>
      </c>
      <c r="AC36" s="8">
        <v>24.2</v>
      </c>
      <c r="AD36" s="8">
        <v>14.4</v>
      </c>
      <c r="AE36" s="8">
        <v>6.6</v>
      </c>
      <c r="AF36" s="8">
        <v>7.3</v>
      </c>
      <c r="AG36" s="8">
        <v>0.32</v>
      </c>
      <c r="AH36" s="8">
        <v>0</v>
      </c>
      <c r="AI36" s="8">
        <v>0</v>
      </c>
      <c r="AJ36" s="8">
        <v>0</v>
      </c>
      <c r="AK36" s="8">
        <v>112.49</v>
      </c>
    </row>
    <row r="37" spans="1:37" x14ac:dyDescent="0.25">
      <c r="A37" s="17"/>
      <c r="B37" s="31" t="s">
        <v>27</v>
      </c>
      <c r="C37" s="31">
        <v>1.8</v>
      </c>
      <c r="D37" s="88">
        <f t="shared" si="28"/>
        <v>5.3999999999999999E-2</v>
      </c>
      <c r="E37" s="81">
        <f t="shared" si="29"/>
        <v>0.18000000000000002</v>
      </c>
      <c r="F37" s="88">
        <f t="shared" si="30"/>
        <v>2.0340000000000003</v>
      </c>
      <c r="G37" s="37">
        <v>20</v>
      </c>
      <c r="H37" s="37">
        <v>3.2</v>
      </c>
      <c r="I37" s="37">
        <v>1.36</v>
      </c>
      <c r="J37" s="37">
        <v>14.26</v>
      </c>
      <c r="K37" s="37">
        <v>125</v>
      </c>
      <c r="L37" s="37">
        <v>36</v>
      </c>
      <c r="M37" s="37">
        <v>129</v>
      </c>
      <c r="N37" s="37">
        <v>3.6</v>
      </c>
      <c r="O37" s="37">
        <v>0</v>
      </c>
      <c r="P37" s="37">
        <v>0.3</v>
      </c>
      <c r="Q37" s="37">
        <v>0.2</v>
      </c>
      <c r="R37" s="37">
        <v>82</v>
      </c>
      <c r="S37" s="30"/>
      <c r="T37" s="37"/>
      <c r="U37" s="31" t="s">
        <v>27</v>
      </c>
      <c r="V37" s="31">
        <v>1.8</v>
      </c>
      <c r="W37" s="88">
        <f t="shared" si="31"/>
        <v>5.3999999999999999E-2</v>
      </c>
      <c r="X37" s="88">
        <f t="shared" si="32"/>
        <v>0.18000000000000002</v>
      </c>
      <c r="Y37" s="88">
        <f t="shared" si="33"/>
        <v>2.0340000000000003</v>
      </c>
      <c r="Z37" s="37">
        <v>20</v>
      </c>
      <c r="AA37" s="37">
        <v>3.2</v>
      </c>
      <c r="AB37" s="37">
        <v>1.36</v>
      </c>
      <c r="AC37" s="37">
        <v>14.26</v>
      </c>
      <c r="AD37" s="37">
        <v>125</v>
      </c>
      <c r="AE37" s="37">
        <v>36</v>
      </c>
      <c r="AF37" s="37">
        <v>129</v>
      </c>
      <c r="AG37" s="37">
        <v>3.6</v>
      </c>
      <c r="AH37" s="37">
        <v>0</v>
      </c>
      <c r="AI37" s="37">
        <v>0.3</v>
      </c>
      <c r="AJ37" s="37">
        <v>0.2</v>
      </c>
      <c r="AK37" s="37">
        <v>82</v>
      </c>
    </row>
    <row r="38" spans="1:37" ht="38.25" x14ac:dyDescent="0.25">
      <c r="A38" s="6"/>
      <c r="B38" s="31" t="s">
        <v>71</v>
      </c>
      <c r="C38" s="31">
        <v>1.8</v>
      </c>
      <c r="D38" s="88">
        <f t="shared" si="28"/>
        <v>5.3999999999999999E-2</v>
      </c>
      <c r="E38" s="81">
        <f t="shared" si="29"/>
        <v>0.18000000000000002</v>
      </c>
      <c r="F38" s="88">
        <f t="shared" si="30"/>
        <v>2.0340000000000003</v>
      </c>
      <c r="G38" s="37">
        <v>30</v>
      </c>
      <c r="H38" s="37">
        <v>2.4</v>
      </c>
      <c r="I38" s="37">
        <v>1.6</v>
      </c>
      <c r="J38" s="37">
        <v>12.8</v>
      </c>
      <c r="K38" s="37">
        <v>21.9</v>
      </c>
      <c r="L38" s="37">
        <v>12</v>
      </c>
      <c r="M38" s="37">
        <v>37.5</v>
      </c>
      <c r="N38" s="37">
        <v>0.8</v>
      </c>
      <c r="O38" s="37">
        <v>0</v>
      </c>
      <c r="P38" s="37">
        <v>0.4</v>
      </c>
      <c r="Q38" s="37">
        <v>0.4</v>
      </c>
      <c r="R38" s="37">
        <v>78</v>
      </c>
      <c r="S38" s="30"/>
      <c r="T38" s="37"/>
      <c r="U38" s="31" t="s">
        <v>71</v>
      </c>
      <c r="V38" s="31">
        <v>1.8</v>
      </c>
      <c r="W38" s="88">
        <f t="shared" si="31"/>
        <v>5.3999999999999999E-2</v>
      </c>
      <c r="X38" s="88">
        <f t="shared" si="32"/>
        <v>0.18000000000000002</v>
      </c>
      <c r="Y38" s="88">
        <f t="shared" si="33"/>
        <v>2.0340000000000003</v>
      </c>
      <c r="Z38" s="37">
        <v>30</v>
      </c>
      <c r="AA38" s="37">
        <v>2.4</v>
      </c>
      <c r="AB38" s="37">
        <v>1.6</v>
      </c>
      <c r="AC38" s="37">
        <v>12.8</v>
      </c>
      <c r="AD38" s="37">
        <v>21.9</v>
      </c>
      <c r="AE38" s="37">
        <v>12</v>
      </c>
      <c r="AF38" s="37">
        <v>37.5</v>
      </c>
      <c r="AG38" s="37">
        <v>0.8</v>
      </c>
      <c r="AH38" s="37">
        <v>0</v>
      </c>
      <c r="AI38" s="37">
        <v>0.4</v>
      </c>
      <c r="AJ38" s="37">
        <v>0.4</v>
      </c>
      <c r="AK38" s="37">
        <v>78</v>
      </c>
    </row>
    <row r="39" spans="1:37" x14ac:dyDescent="0.25">
      <c r="A39" s="3"/>
      <c r="B39" s="23" t="s">
        <v>20</v>
      </c>
      <c r="C39" s="23">
        <f>SUM(C32:C38)</f>
        <v>145.07000000000002</v>
      </c>
      <c r="D39" s="88">
        <f>C39*3%</f>
        <v>4.3521000000000001</v>
      </c>
      <c r="E39" s="81">
        <f>C39*10%</f>
        <v>14.507000000000003</v>
      </c>
      <c r="F39" s="88">
        <f>C39+D39+E39</f>
        <v>163.92910000000003</v>
      </c>
      <c r="G39" s="8"/>
      <c r="H39" s="8">
        <f t="shared" ref="H39:R39" si="35">SUM(H33:H38)</f>
        <v>41.07</v>
      </c>
      <c r="I39" s="8">
        <f t="shared" si="35"/>
        <v>39.18</v>
      </c>
      <c r="J39" s="8">
        <f t="shared" si="35"/>
        <v>103.33</v>
      </c>
      <c r="K39" s="8">
        <f t="shared" si="35"/>
        <v>234.88000000000002</v>
      </c>
      <c r="L39" s="8">
        <f t="shared" si="35"/>
        <v>186.01</v>
      </c>
      <c r="M39" s="8">
        <f t="shared" si="35"/>
        <v>578.21</v>
      </c>
      <c r="N39" s="8">
        <f t="shared" si="35"/>
        <v>12.48</v>
      </c>
      <c r="O39" s="8">
        <f t="shared" si="35"/>
        <v>12.02</v>
      </c>
      <c r="P39" s="8">
        <f t="shared" si="35"/>
        <v>1.1299999999999999</v>
      </c>
      <c r="Q39" s="8">
        <f t="shared" si="35"/>
        <v>9.17</v>
      </c>
      <c r="R39" s="8">
        <f t="shared" si="35"/>
        <v>804.94</v>
      </c>
      <c r="T39" s="17"/>
      <c r="U39" s="23" t="s">
        <v>20</v>
      </c>
      <c r="V39" s="23">
        <f>SUM(V32:V38)</f>
        <v>152.07900000000004</v>
      </c>
      <c r="W39" s="88">
        <f>V39*3%</f>
        <v>4.5623700000000005</v>
      </c>
      <c r="X39" s="88">
        <f>V39*10%</f>
        <v>15.207900000000004</v>
      </c>
      <c r="Y39" s="88">
        <f>V39+W39+X39</f>
        <v>171.84927000000002</v>
      </c>
      <c r="Z39" s="8"/>
      <c r="AA39" s="8">
        <f t="shared" ref="AA39:AK39" si="36">SUM(AA33:AA38)</f>
        <v>45.05</v>
      </c>
      <c r="AB39" s="8">
        <f t="shared" si="36"/>
        <v>44.63</v>
      </c>
      <c r="AC39" s="8">
        <f t="shared" si="36"/>
        <v>107.80000000000001</v>
      </c>
      <c r="AD39" s="8">
        <f t="shared" si="36"/>
        <v>234.88000000000002</v>
      </c>
      <c r="AE39" s="8">
        <f t="shared" si="36"/>
        <v>186.01</v>
      </c>
      <c r="AF39" s="8">
        <f t="shared" si="36"/>
        <v>578.21</v>
      </c>
      <c r="AG39" s="8">
        <f t="shared" si="36"/>
        <v>12.48</v>
      </c>
      <c r="AH39" s="8">
        <f t="shared" si="36"/>
        <v>12.02</v>
      </c>
      <c r="AI39" s="8">
        <f t="shared" si="36"/>
        <v>1.1299999999999999</v>
      </c>
      <c r="AJ39" s="8">
        <f t="shared" si="36"/>
        <v>9.17</v>
      </c>
      <c r="AK39" s="8">
        <f t="shared" si="36"/>
        <v>827.23</v>
      </c>
    </row>
    <row r="40" spans="1:37" s="103" customFormat="1" ht="18" customHeight="1" x14ac:dyDescent="0.25">
      <c r="A40" s="109"/>
      <c r="B40" s="104" t="s">
        <v>28</v>
      </c>
      <c r="C40" s="104">
        <f>C29+C39</f>
        <v>213.84000000000003</v>
      </c>
      <c r="D40" s="101">
        <f>C40*3%</f>
        <v>6.4152000000000005</v>
      </c>
      <c r="E40" s="102">
        <f>C40*10%</f>
        <v>21.384000000000004</v>
      </c>
      <c r="F40" s="101">
        <f>C40+D40+E40</f>
        <v>241.63920000000005</v>
      </c>
      <c r="G40" s="105"/>
      <c r="H40" s="106">
        <f t="shared" ref="H40:R40" si="37">H29+H39</f>
        <v>69.11</v>
      </c>
      <c r="I40" s="106">
        <f t="shared" si="37"/>
        <v>57.18</v>
      </c>
      <c r="J40" s="106">
        <f t="shared" si="37"/>
        <v>149.72999999999999</v>
      </c>
      <c r="K40" s="106">
        <f t="shared" si="37"/>
        <v>467.28000000000003</v>
      </c>
      <c r="L40" s="106">
        <f t="shared" si="37"/>
        <v>234.93</v>
      </c>
      <c r="M40" s="106">
        <f t="shared" si="37"/>
        <v>823.12</v>
      </c>
      <c r="N40" s="106">
        <f t="shared" si="37"/>
        <v>13.72</v>
      </c>
      <c r="O40" s="106">
        <f t="shared" si="37"/>
        <v>12.35</v>
      </c>
      <c r="P40" s="106">
        <f t="shared" si="37"/>
        <v>1.22</v>
      </c>
      <c r="Q40" s="106">
        <f t="shared" si="37"/>
        <v>9.91</v>
      </c>
      <c r="R40" s="107">
        <f t="shared" si="37"/>
        <v>1112.54</v>
      </c>
      <c r="T40" s="105"/>
      <c r="U40" s="104" t="s">
        <v>28</v>
      </c>
      <c r="V40" s="104">
        <f>V29+V39</f>
        <v>242.63233333333335</v>
      </c>
      <c r="W40" s="101">
        <f>V40*3%</f>
        <v>7.2789700000000002</v>
      </c>
      <c r="X40" s="101">
        <f>V40*10%</f>
        <v>24.263233333333336</v>
      </c>
      <c r="Y40" s="101">
        <f>V40+W40+X40</f>
        <v>274.17453666666665</v>
      </c>
      <c r="Z40" s="105"/>
      <c r="AA40" s="106">
        <f t="shared" ref="AA40:AK40" si="38">AA29+AA39</f>
        <v>77.460000000000008</v>
      </c>
      <c r="AB40" s="106">
        <f t="shared" si="38"/>
        <v>66.11</v>
      </c>
      <c r="AC40" s="106">
        <f t="shared" si="38"/>
        <v>157.9</v>
      </c>
      <c r="AD40" s="106">
        <f t="shared" si="38"/>
        <v>467.28000000000003</v>
      </c>
      <c r="AE40" s="106">
        <f t="shared" si="38"/>
        <v>234.93</v>
      </c>
      <c r="AF40" s="106">
        <f t="shared" si="38"/>
        <v>823.12</v>
      </c>
      <c r="AG40" s="106">
        <f t="shared" si="38"/>
        <v>13.72</v>
      </c>
      <c r="AH40" s="106">
        <f t="shared" si="38"/>
        <v>12.35</v>
      </c>
      <c r="AI40" s="106">
        <f t="shared" si="38"/>
        <v>1.22</v>
      </c>
      <c r="AJ40" s="106">
        <f t="shared" si="38"/>
        <v>9.91</v>
      </c>
      <c r="AK40" s="107">
        <f t="shared" si="38"/>
        <v>1156.47</v>
      </c>
    </row>
    <row r="41" spans="1:37" ht="44.25" customHeight="1" x14ac:dyDescent="0.25">
      <c r="A41" s="115" t="s">
        <v>86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6"/>
      <c r="X41" s="116"/>
      <c r="Y41" s="116"/>
      <c r="Z41" s="115"/>
      <c r="AA41" s="115"/>
      <c r="AB41" s="115"/>
      <c r="AC41" s="115" t="s">
        <v>87</v>
      </c>
      <c r="AD41" s="115"/>
      <c r="AE41" s="115"/>
      <c r="AF41" s="115"/>
      <c r="AG41" s="115"/>
      <c r="AH41" s="115"/>
      <c r="AI41" s="115"/>
      <c r="AJ41" s="115"/>
      <c r="AK41" s="117">
        <v>45196</v>
      </c>
    </row>
    <row r="42" spans="1:37" ht="23.25" thickBot="1" x14ac:dyDescent="0.35">
      <c r="A42" s="17"/>
      <c r="B42" s="41"/>
      <c r="C42" s="75"/>
      <c r="D42" s="84"/>
      <c r="E42" s="84"/>
      <c r="F42" s="84"/>
      <c r="G42" s="136" t="s">
        <v>75</v>
      </c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41"/>
      <c r="V42" s="75"/>
      <c r="W42" s="94"/>
      <c r="X42" s="94"/>
      <c r="Y42" s="94"/>
      <c r="Z42" s="136" t="s">
        <v>66</v>
      </c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</row>
    <row r="43" spans="1:37" ht="22.5" customHeight="1" x14ac:dyDescent="0.25">
      <c r="A43" s="6"/>
      <c r="B43" s="125" t="s">
        <v>1</v>
      </c>
      <c r="C43" s="78"/>
      <c r="D43" s="33"/>
      <c r="E43" s="33"/>
      <c r="F43" s="78"/>
      <c r="G43" s="125" t="s">
        <v>2</v>
      </c>
      <c r="H43" s="125" t="s">
        <v>3</v>
      </c>
      <c r="I43" s="125"/>
      <c r="J43" s="125"/>
      <c r="K43" s="125" t="s">
        <v>4</v>
      </c>
      <c r="L43" s="125"/>
      <c r="M43" s="125"/>
      <c r="N43" s="125"/>
      <c r="O43" s="125" t="s">
        <v>5</v>
      </c>
      <c r="P43" s="125"/>
      <c r="Q43" s="125"/>
      <c r="R43" s="125" t="s">
        <v>6</v>
      </c>
      <c r="T43" s="127" t="s">
        <v>0</v>
      </c>
      <c r="U43" s="127" t="s">
        <v>1</v>
      </c>
      <c r="V43" s="78"/>
      <c r="W43" s="89"/>
      <c r="X43" s="89"/>
      <c r="Y43" s="89"/>
      <c r="Z43" s="127" t="s">
        <v>2</v>
      </c>
      <c r="AA43" s="140" t="s">
        <v>3</v>
      </c>
      <c r="AB43" s="141"/>
      <c r="AC43" s="142"/>
      <c r="AD43" s="140" t="s">
        <v>4</v>
      </c>
      <c r="AE43" s="141"/>
      <c r="AF43" s="141"/>
      <c r="AG43" s="142"/>
      <c r="AH43" s="140" t="s">
        <v>5</v>
      </c>
      <c r="AI43" s="141"/>
      <c r="AJ43" s="142"/>
      <c r="AK43" s="127" t="s">
        <v>6</v>
      </c>
    </row>
    <row r="44" spans="1:37" ht="24.75" customHeight="1" thickBot="1" x14ac:dyDescent="0.3">
      <c r="A44" s="6"/>
      <c r="B44" s="125"/>
      <c r="C44" s="79" t="s">
        <v>83</v>
      </c>
      <c r="D44" s="87" t="s">
        <v>84</v>
      </c>
      <c r="E44" s="87" t="s">
        <v>85</v>
      </c>
      <c r="F44" s="79" t="s">
        <v>83</v>
      </c>
      <c r="G44" s="125"/>
      <c r="H44" s="28" t="s">
        <v>7</v>
      </c>
      <c r="I44" s="28" t="s">
        <v>8</v>
      </c>
      <c r="J44" s="1" t="s">
        <v>9</v>
      </c>
      <c r="K44" s="28" t="s">
        <v>10</v>
      </c>
      <c r="L44" s="28" t="s">
        <v>11</v>
      </c>
      <c r="M44" s="28" t="s">
        <v>12</v>
      </c>
      <c r="N44" s="28" t="s">
        <v>13</v>
      </c>
      <c r="O44" s="28" t="s">
        <v>14</v>
      </c>
      <c r="P44" s="28" t="s">
        <v>15</v>
      </c>
      <c r="Q44" s="28" t="s">
        <v>16</v>
      </c>
      <c r="R44" s="125"/>
      <c r="T44" s="128"/>
      <c r="U44" s="128"/>
      <c r="V44" s="79" t="s">
        <v>83</v>
      </c>
      <c r="W44" s="87" t="s">
        <v>84</v>
      </c>
      <c r="X44" s="87" t="s">
        <v>85</v>
      </c>
      <c r="Y44" s="79" t="s">
        <v>83</v>
      </c>
      <c r="Z44" s="128"/>
      <c r="AA44" s="28" t="s">
        <v>7</v>
      </c>
      <c r="AB44" s="28" t="s">
        <v>8</v>
      </c>
      <c r="AC44" s="1" t="s">
        <v>9</v>
      </c>
      <c r="AD44" s="28" t="s">
        <v>10</v>
      </c>
      <c r="AE44" s="28" t="s">
        <v>11</v>
      </c>
      <c r="AF44" s="28" t="s">
        <v>12</v>
      </c>
      <c r="AG44" s="28" t="s">
        <v>13</v>
      </c>
      <c r="AH44" s="28" t="s">
        <v>14</v>
      </c>
      <c r="AI44" s="28" t="s">
        <v>15</v>
      </c>
      <c r="AJ44" s="28" t="s">
        <v>16</v>
      </c>
      <c r="AK44" s="128"/>
    </row>
    <row r="45" spans="1:37" x14ac:dyDescent="0.25">
      <c r="A45" s="3"/>
      <c r="B45" s="126" t="s">
        <v>17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T45" s="2"/>
      <c r="U45" s="126" t="s">
        <v>17</v>
      </c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</row>
    <row r="46" spans="1:37" ht="31.5" x14ac:dyDescent="0.25">
      <c r="A46" s="6">
        <v>2</v>
      </c>
      <c r="B46" s="48" t="s">
        <v>36</v>
      </c>
      <c r="C46" s="48">
        <v>6.26</v>
      </c>
      <c r="D46" s="88">
        <f t="shared" ref="D46:D49" si="39">C46*3%</f>
        <v>0.18779999999999999</v>
      </c>
      <c r="E46" s="81">
        <f t="shared" ref="E46:E49" si="40">C46*10%</f>
        <v>0.626</v>
      </c>
      <c r="F46" s="88">
        <f t="shared" ref="F46:F49" si="41">C46+D46+E46</f>
        <v>7.0738000000000003</v>
      </c>
      <c r="G46" s="14" t="s">
        <v>37</v>
      </c>
      <c r="H46" s="14">
        <v>2.3199999999999998</v>
      </c>
      <c r="I46" s="14">
        <v>4.6399999999999997</v>
      </c>
      <c r="J46" s="14">
        <v>20.079999999999998</v>
      </c>
      <c r="K46" s="19">
        <v>6.96</v>
      </c>
      <c r="L46" s="19">
        <v>0</v>
      </c>
      <c r="M46" s="19">
        <v>3</v>
      </c>
      <c r="N46" s="19">
        <v>0</v>
      </c>
      <c r="O46" s="19">
        <v>88.5</v>
      </c>
      <c r="P46" s="19"/>
      <c r="Q46" s="19"/>
      <c r="R46" s="19">
        <v>112.5</v>
      </c>
      <c r="T46" s="19">
        <v>2</v>
      </c>
      <c r="U46" s="48" t="s">
        <v>36</v>
      </c>
      <c r="V46" s="48">
        <f>C46</f>
        <v>6.26</v>
      </c>
      <c r="W46" s="88">
        <f t="shared" ref="W46:W49" si="42">V46*3%</f>
        <v>0.18779999999999999</v>
      </c>
      <c r="X46" s="88">
        <f t="shared" ref="X46:X49" si="43">V46*10%</f>
        <v>0.626</v>
      </c>
      <c r="Y46" s="88">
        <f t="shared" ref="Y46:Y48" si="44">V46+W46+X46</f>
        <v>7.0738000000000003</v>
      </c>
      <c r="Z46" s="14" t="s">
        <v>37</v>
      </c>
      <c r="AA46" s="14">
        <v>2.3199999999999998</v>
      </c>
      <c r="AB46" s="14">
        <v>4.6399999999999997</v>
      </c>
      <c r="AC46" s="14">
        <v>20.079999999999998</v>
      </c>
      <c r="AD46" s="19">
        <v>6.96</v>
      </c>
      <c r="AE46" s="19">
        <v>0</v>
      </c>
      <c r="AF46" s="19">
        <v>3</v>
      </c>
      <c r="AG46" s="19">
        <v>0</v>
      </c>
      <c r="AH46" s="19">
        <v>88.5</v>
      </c>
      <c r="AI46" s="19"/>
      <c r="AJ46" s="19"/>
      <c r="AK46" s="19">
        <v>112.5</v>
      </c>
    </row>
    <row r="47" spans="1:37" ht="30" x14ac:dyDescent="0.25">
      <c r="A47" s="6">
        <v>8</v>
      </c>
      <c r="B47" s="7" t="s">
        <v>39</v>
      </c>
      <c r="C47" s="7">
        <v>13.17</v>
      </c>
      <c r="D47" s="88">
        <f t="shared" si="39"/>
        <v>0.39510000000000001</v>
      </c>
      <c r="E47" s="81">
        <f t="shared" si="40"/>
        <v>1.3170000000000002</v>
      </c>
      <c r="F47" s="88">
        <f t="shared" si="41"/>
        <v>14.882099999999999</v>
      </c>
      <c r="G47" s="8">
        <v>150</v>
      </c>
      <c r="H47" s="5">
        <v>2.7</v>
      </c>
      <c r="I47" s="5">
        <v>5.41</v>
      </c>
      <c r="J47" s="5">
        <v>18.489999999999998</v>
      </c>
      <c r="K47" s="5">
        <v>66.05</v>
      </c>
      <c r="L47" s="5">
        <v>5.9</v>
      </c>
      <c r="M47" s="5">
        <v>79.86</v>
      </c>
      <c r="N47" s="5">
        <v>0.36</v>
      </c>
      <c r="O47" s="5">
        <v>20</v>
      </c>
      <c r="P47" s="8">
        <v>0.08</v>
      </c>
      <c r="Q47" s="8">
        <v>0.56999999999999995</v>
      </c>
      <c r="R47" s="8">
        <v>128.9</v>
      </c>
      <c r="T47" s="6">
        <v>8</v>
      </c>
      <c r="U47" s="7" t="s">
        <v>39</v>
      </c>
      <c r="V47" s="48">
        <f>(C47/150)*200</f>
        <v>17.560000000000002</v>
      </c>
      <c r="W47" s="88">
        <f t="shared" si="42"/>
        <v>0.52680000000000005</v>
      </c>
      <c r="X47" s="88">
        <f t="shared" si="43"/>
        <v>1.7560000000000002</v>
      </c>
      <c r="Y47" s="88">
        <f t="shared" si="44"/>
        <v>19.842800000000004</v>
      </c>
      <c r="Z47" s="8">
        <v>200</v>
      </c>
      <c r="AA47" s="5">
        <v>3.2</v>
      </c>
      <c r="AB47" s="5">
        <v>7.15</v>
      </c>
      <c r="AC47" s="5">
        <v>20.100000000000001</v>
      </c>
      <c r="AD47" s="5">
        <v>66.05</v>
      </c>
      <c r="AE47" s="5">
        <v>5.9</v>
      </c>
      <c r="AF47" s="5">
        <v>79.86</v>
      </c>
      <c r="AG47" s="5">
        <v>0.36</v>
      </c>
      <c r="AH47" s="5">
        <v>20</v>
      </c>
      <c r="AI47" s="5">
        <v>0.03</v>
      </c>
      <c r="AJ47" s="5">
        <v>0</v>
      </c>
      <c r="AK47" s="5">
        <v>171</v>
      </c>
    </row>
    <row r="48" spans="1:37" x14ac:dyDescent="0.25">
      <c r="A48" s="37">
        <v>959</v>
      </c>
      <c r="B48" s="4" t="s">
        <v>32</v>
      </c>
      <c r="C48" s="4">
        <v>16.2</v>
      </c>
      <c r="D48" s="88">
        <f t="shared" si="39"/>
        <v>0.48599999999999999</v>
      </c>
      <c r="E48" s="81">
        <f t="shared" si="40"/>
        <v>1.62</v>
      </c>
      <c r="F48" s="88">
        <f t="shared" si="41"/>
        <v>18.306000000000001</v>
      </c>
      <c r="G48" s="5">
        <v>200</v>
      </c>
      <c r="H48" s="5">
        <v>3.52</v>
      </c>
      <c r="I48" s="5">
        <v>3.72</v>
      </c>
      <c r="J48" s="5">
        <v>25.49</v>
      </c>
      <c r="K48" s="5">
        <v>122</v>
      </c>
      <c r="L48" s="5">
        <v>14</v>
      </c>
      <c r="M48" s="5">
        <v>90</v>
      </c>
      <c r="N48" s="5">
        <v>0.56000000000000005</v>
      </c>
      <c r="O48" s="5">
        <v>0.01</v>
      </c>
      <c r="P48" s="5">
        <v>0.04</v>
      </c>
      <c r="Q48" s="5">
        <v>1.3</v>
      </c>
      <c r="R48" s="5">
        <v>145.19999999999999</v>
      </c>
      <c r="T48" s="3">
        <v>959</v>
      </c>
      <c r="U48" s="4" t="s">
        <v>32</v>
      </c>
      <c r="V48" s="48">
        <f t="shared" ref="V48:V49" si="45">C48</f>
        <v>16.2</v>
      </c>
      <c r="W48" s="88">
        <f t="shared" si="42"/>
        <v>0.48599999999999999</v>
      </c>
      <c r="X48" s="88">
        <f t="shared" si="43"/>
        <v>1.62</v>
      </c>
      <c r="Y48" s="88">
        <f t="shared" si="44"/>
        <v>18.306000000000001</v>
      </c>
      <c r="Z48" s="5">
        <v>200</v>
      </c>
      <c r="AA48" s="5">
        <v>3.52</v>
      </c>
      <c r="AB48" s="5">
        <v>3.72</v>
      </c>
      <c r="AC48" s="5">
        <v>25.49</v>
      </c>
      <c r="AD48" s="5">
        <v>122</v>
      </c>
      <c r="AE48" s="5">
        <v>14</v>
      </c>
      <c r="AF48" s="5">
        <v>90</v>
      </c>
      <c r="AG48" s="5">
        <v>0.56000000000000005</v>
      </c>
      <c r="AH48" s="5">
        <v>0.01</v>
      </c>
      <c r="AI48" s="5">
        <v>0.04</v>
      </c>
      <c r="AJ48" s="5">
        <v>1.3</v>
      </c>
      <c r="AK48" s="5">
        <v>145.19999999999999</v>
      </c>
    </row>
    <row r="49" spans="1:37" x14ac:dyDescent="0.25">
      <c r="A49" s="63"/>
      <c r="B49" s="4" t="s">
        <v>81</v>
      </c>
      <c r="C49" s="4">
        <v>25</v>
      </c>
      <c r="D49" s="88">
        <f t="shared" si="39"/>
        <v>0.75</v>
      </c>
      <c r="E49" s="81">
        <f t="shared" si="40"/>
        <v>2.5</v>
      </c>
      <c r="F49" s="88">
        <f t="shared" si="41"/>
        <v>28.25</v>
      </c>
      <c r="G49" s="5">
        <v>130</v>
      </c>
      <c r="H49" s="5">
        <v>1.5</v>
      </c>
      <c r="I49" s="5">
        <v>0.5</v>
      </c>
      <c r="J49" s="5">
        <v>21</v>
      </c>
      <c r="K49" s="5">
        <v>14.4</v>
      </c>
      <c r="L49" s="5">
        <v>75.599999999999994</v>
      </c>
      <c r="M49" s="5">
        <v>50.4</v>
      </c>
      <c r="N49" s="5">
        <v>1</v>
      </c>
      <c r="O49" s="5">
        <v>36</v>
      </c>
      <c r="P49" s="5">
        <v>7.0000000000000007E-2</v>
      </c>
      <c r="Q49" s="5">
        <v>18</v>
      </c>
      <c r="R49" s="5">
        <v>172.8</v>
      </c>
      <c r="T49" s="3"/>
      <c r="U49" s="4" t="s">
        <v>81</v>
      </c>
      <c r="V49" s="48">
        <f t="shared" si="45"/>
        <v>25</v>
      </c>
      <c r="W49" s="88">
        <f t="shared" si="42"/>
        <v>0.75</v>
      </c>
      <c r="X49" s="88">
        <f t="shared" si="43"/>
        <v>2.5</v>
      </c>
      <c r="Y49" s="88">
        <v>25</v>
      </c>
      <c r="Z49" s="5">
        <v>130</v>
      </c>
      <c r="AA49" s="5">
        <v>1.5</v>
      </c>
      <c r="AB49" s="5">
        <v>0.5</v>
      </c>
      <c r="AC49" s="5">
        <v>21</v>
      </c>
      <c r="AD49" s="5">
        <v>14.4</v>
      </c>
      <c r="AE49" s="5">
        <v>75.599999999999994</v>
      </c>
      <c r="AF49" s="5">
        <v>50.4</v>
      </c>
      <c r="AG49" s="5">
        <v>1</v>
      </c>
      <c r="AH49" s="5">
        <v>36</v>
      </c>
      <c r="AI49" s="5">
        <v>7.0000000000000007E-2</v>
      </c>
      <c r="AJ49" s="5">
        <v>18</v>
      </c>
      <c r="AK49" s="5">
        <v>172.8</v>
      </c>
    </row>
    <row r="50" spans="1:37" x14ac:dyDescent="0.25">
      <c r="A50" s="16"/>
      <c r="B50" s="9" t="s">
        <v>20</v>
      </c>
      <c r="C50" s="9">
        <f>SUM(C46:C49)</f>
        <v>60.629999999999995</v>
      </c>
      <c r="D50" s="88">
        <f>C50*3%</f>
        <v>1.8188999999999997</v>
      </c>
      <c r="E50" s="81">
        <f>C50*10%</f>
        <v>6.0629999999999997</v>
      </c>
      <c r="F50" s="88">
        <f>C50+D50+E50</f>
        <v>68.511899999999997</v>
      </c>
      <c r="G50" s="5"/>
      <c r="H50" s="8">
        <f t="shared" ref="H50:R50" si="46">SUM(H46:H48)</f>
        <v>8.5399999999999991</v>
      </c>
      <c r="I50" s="8">
        <f t="shared" si="46"/>
        <v>13.770000000000001</v>
      </c>
      <c r="J50" s="8">
        <f t="shared" si="46"/>
        <v>64.059999999999988</v>
      </c>
      <c r="K50" s="8">
        <f t="shared" si="46"/>
        <v>195.01</v>
      </c>
      <c r="L50" s="8">
        <f t="shared" si="46"/>
        <v>19.899999999999999</v>
      </c>
      <c r="M50" s="8">
        <f t="shared" si="46"/>
        <v>172.86</v>
      </c>
      <c r="N50" s="8">
        <f t="shared" si="46"/>
        <v>0.92</v>
      </c>
      <c r="O50" s="8">
        <f t="shared" si="46"/>
        <v>108.51</v>
      </c>
      <c r="P50" s="8">
        <f t="shared" si="46"/>
        <v>0.12</v>
      </c>
      <c r="Q50" s="8">
        <f t="shared" si="46"/>
        <v>1.87</v>
      </c>
      <c r="R50" s="8">
        <f t="shared" si="46"/>
        <v>386.6</v>
      </c>
      <c r="T50" s="3"/>
      <c r="U50" s="9" t="s">
        <v>20</v>
      </c>
      <c r="V50" s="9">
        <f>SUM(V46:V49)</f>
        <v>65.02</v>
      </c>
      <c r="W50" s="88">
        <f>V50*3%</f>
        <v>1.9505999999999999</v>
      </c>
      <c r="X50" s="88">
        <f>V50*10%</f>
        <v>6.5019999999999998</v>
      </c>
      <c r="Y50" s="88">
        <f>SUM(Y46:Y49)</f>
        <v>70.2226</v>
      </c>
      <c r="Z50" s="5"/>
      <c r="AA50" s="8">
        <f t="shared" ref="AA50:AK50" si="47">SUM(AA46:AA48)</f>
        <v>9.0399999999999991</v>
      </c>
      <c r="AB50" s="8">
        <f t="shared" si="47"/>
        <v>15.51</v>
      </c>
      <c r="AC50" s="8">
        <f t="shared" si="47"/>
        <v>65.67</v>
      </c>
      <c r="AD50" s="8">
        <f t="shared" si="47"/>
        <v>195.01</v>
      </c>
      <c r="AE50" s="8">
        <f t="shared" si="47"/>
        <v>19.899999999999999</v>
      </c>
      <c r="AF50" s="8">
        <f t="shared" si="47"/>
        <v>172.86</v>
      </c>
      <c r="AG50" s="8">
        <f t="shared" si="47"/>
        <v>0.92</v>
      </c>
      <c r="AH50" s="8">
        <f t="shared" si="47"/>
        <v>108.51</v>
      </c>
      <c r="AI50" s="8">
        <f t="shared" si="47"/>
        <v>7.0000000000000007E-2</v>
      </c>
      <c r="AJ50" s="8">
        <f t="shared" si="47"/>
        <v>1.3</v>
      </c>
      <c r="AK50" s="8">
        <f t="shared" si="47"/>
        <v>428.7</v>
      </c>
    </row>
    <row r="51" spans="1:37" x14ac:dyDescent="0.25">
      <c r="A51" s="17"/>
      <c r="B51" s="11"/>
      <c r="C51" s="11"/>
      <c r="D51" s="11"/>
      <c r="E51" s="11"/>
      <c r="F51" s="11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T51" s="10"/>
      <c r="U51" s="11"/>
      <c r="V51" s="11"/>
      <c r="W51" s="95"/>
      <c r="X51" s="95"/>
      <c r="Y51" s="95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x14ac:dyDescent="0.25">
      <c r="B52" s="126" t="s">
        <v>21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T52" s="2"/>
      <c r="U52" s="126" t="s">
        <v>21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</row>
    <row r="53" spans="1:37" ht="30" x14ac:dyDescent="0.25">
      <c r="A53" s="62">
        <v>70.709999999999994</v>
      </c>
      <c r="B53" s="4" t="s">
        <v>73</v>
      </c>
      <c r="C53" s="4">
        <v>20</v>
      </c>
      <c r="D53" s="88">
        <f t="shared" ref="D53:D59" si="48">C53*3%</f>
        <v>0.6</v>
      </c>
      <c r="E53" s="81">
        <f t="shared" ref="E53:E59" si="49">C53*10%</f>
        <v>2</v>
      </c>
      <c r="F53" s="88">
        <f t="shared" ref="F53:F59" si="50">C53+D53+E53</f>
        <v>22.6</v>
      </c>
      <c r="G53" s="5">
        <v>60</v>
      </c>
      <c r="H53" s="5">
        <v>4</v>
      </c>
      <c r="I53" s="5">
        <v>0.4</v>
      </c>
      <c r="J53" s="5">
        <v>6.7</v>
      </c>
      <c r="K53" s="5">
        <v>20</v>
      </c>
      <c r="L53" s="5">
        <v>60</v>
      </c>
      <c r="M53" s="5">
        <v>180</v>
      </c>
      <c r="N53" s="5">
        <v>0</v>
      </c>
      <c r="O53" s="5">
        <v>0</v>
      </c>
      <c r="P53" s="5">
        <v>0.02</v>
      </c>
      <c r="Q53" s="5">
        <v>0</v>
      </c>
      <c r="R53" s="5">
        <v>40.380000000000003</v>
      </c>
      <c r="T53" s="62">
        <v>70.709999999999994</v>
      </c>
      <c r="U53" s="4" t="s">
        <v>73</v>
      </c>
      <c r="V53" s="4">
        <f>C53</f>
        <v>20</v>
      </c>
      <c r="W53" s="88">
        <f t="shared" ref="W53:W59" si="51">V53*3%</f>
        <v>0.6</v>
      </c>
      <c r="X53" s="88">
        <f t="shared" ref="X53:X59" si="52">V53*10%</f>
        <v>2</v>
      </c>
      <c r="Y53" s="88">
        <f t="shared" ref="Y53:Y59" si="53">V53+W53+X53</f>
        <v>22.6</v>
      </c>
      <c r="Z53" s="5">
        <v>60</v>
      </c>
      <c r="AA53" s="5">
        <v>4</v>
      </c>
      <c r="AB53" s="5">
        <v>0.4</v>
      </c>
      <c r="AC53" s="5">
        <v>6.7</v>
      </c>
      <c r="AD53" s="5">
        <v>20</v>
      </c>
      <c r="AE53" s="5">
        <v>60</v>
      </c>
      <c r="AF53" s="5">
        <v>180</v>
      </c>
      <c r="AG53" s="5">
        <v>0</v>
      </c>
      <c r="AH53" s="5">
        <v>0</v>
      </c>
      <c r="AI53" s="5">
        <v>0.02</v>
      </c>
      <c r="AJ53" s="5">
        <v>0</v>
      </c>
      <c r="AK53" s="5">
        <v>40.380000000000003</v>
      </c>
    </row>
    <row r="54" spans="1:37" x14ac:dyDescent="0.25">
      <c r="A54" s="63">
        <v>88</v>
      </c>
      <c r="B54" s="4" t="s">
        <v>22</v>
      </c>
      <c r="C54" s="4">
        <v>16.78</v>
      </c>
      <c r="D54" s="88">
        <f t="shared" si="48"/>
        <v>0.50340000000000007</v>
      </c>
      <c r="E54" s="81">
        <f t="shared" si="49"/>
        <v>1.6780000000000002</v>
      </c>
      <c r="F54" s="88">
        <f t="shared" si="50"/>
        <v>18.961400000000001</v>
      </c>
      <c r="G54" s="5" t="s">
        <v>23</v>
      </c>
      <c r="H54" s="5">
        <v>1.4</v>
      </c>
      <c r="I54" s="5">
        <v>3.91</v>
      </c>
      <c r="J54" s="5">
        <v>6.79</v>
      </c>
      <c r="K54" s="5">
        <v>34.659999999999997</v>
      </c>
      <c r="L54" s="5">
        <v>17.8</v>
      </c>
      <c r="M54" s="5">
        <v>38.1</v>
      </c>
      <c r="N54" s="5">
        <v>0.64</v>
      </c>
      <c r="O54" s="5">
        <v>0</v>
      </c>
      <c r="P54" s="5">
        <v>0.05</v>
      </c>
      <c r="Q54" s="5">
        <v>18.46</v>
      </c>
      <c r="R54" s="5">
        <v>84.75</v>
      </c>
      <c r="T54" s="63">
        <v>88</v>
      </c>
      <c r="U54" s="4" t="s">
        <v>22</v>
      </c>
      <c r="V54" s="4">
        <f>(C54/200)*250</f>
        <v>20.975000000000001</v>
      </c>
      <c r="W54" s="88">
        <f t="shared" si="51"/>
        <v>0.62924999999999998</v>
      </c>
      <c r="X54" s="88">
        <f t="shared" si="52"/>
        <v>2.0975000000000001</v>
      </c>
      <c r="Y54" s="88">
        <f t="shared" si="53"/>
        <v>23.701750000000001</v>
      </c>
      <c r="Z54" s="5" t="s">
        <v>29</v>
      </c>
      <c r="AA54" s="5">
        <v>2.2000000000000002</v>
      </c>
      <c r="AB54" s="5">
        <v>4.5</v>
      </c>
      <c r="AC54" s="5">
        <v>7.2</v>
      </c>
      <c r="AD54" s="5">
        <v>34.659999999999997</v>
      </c>
      <c r="AE54" s="5">
        <v>17.8</v>
      </c>
      <c r="AF54" s="5">
        <v>38.1</v>
      </c>
      <c r="AG54" s="5">
        <v>0.64</v>
      </c>
      <c r="AH54" s="5">
        <v>0</v>
      </c>
      <c r="AI54" s="5">
        <v>0.05</v>
      </c>
      <c r="AJ54" s="5">
        <v>14.7</v>
      </c>
      <c r="AK54" s="5">
        <v>72.400000000000006</v>
      </c>
    </row>
    <row r="55" spans="1:37" x14ac:dyDescent="0.25">
      <c r="A55" s="3">
        <v>304</v>
      </c>
      <c r="B55" s="4" t="s">
        <v>55</v>
      </c>
      <c r="C55" s="4">
        <v>9.69</v>
      </c>
      <c r="D55" s="88">
        <f t="shared" si="48"/>
        <v>0.29069999999999996</v>
      </c>
      <c r="E55" s="81">
        <f t="shared" si="49"/>
        <v>0.96899999999999997</v>
      </c>
      <c r="F55" s="88">
        <f t="shared" si="50"/>
        <v>10.949699999999998</v>
      </c>
      <c r="G55" s="5">
        <v>150</v>
      </c>
      <c r="H55" s="8">
        <v>4.4450000000000003</v>
      </c>
      <c r="I55" s="8">
        <v>4.53</v>
      </c>
      <c r="J55" s="8">
        <v>26.67</v>
      </c>
      <c r="K55" s="5">
        <v>2.39</v>
      </c>
      <c r="L55" s="5">
        <v>76.81</v>
      </c>
      <c r="M55" s="5">
        <v>61.39</v>
      </c>
      <c r="N55" s="5">
        <v>2.39</v>
      </c>
      <c r="O55" s="5">
        <v>0.09</v>
      </c>
      <c r="P55" s="5">
        <v>0.39</v>
      </c>
      <c r="Q55" s="5">
        <v>0</v>
      </c>
      <c r="R55" s="5">
        <v>298.47000000000003</v>
      </c>
      <c r="T55" s="3">
        <v>304</v>
      </c>
      <c r="U55" s="4" t="s">
        <v>55</v>
      </c>
      <c r="V55" s="4">
        <f>(C55/150)*180</f>
        <v>11.627999999999998</v>
      </c>
      <c r="W55" s="88">
        <f t="shared" si="51"/>
        <v>0.34883999999999993</v>
      </c>
      <c r="X55" s="88">
        <f t="shared" si="52"/>
        <v>1.1627999999999998</v>
      </c>
      <c r="Y55" s="88">
        <f t="shared" si="53"/>
        <v>13.139639999999996</v>
      </c>
      <c r="Z55" s="5">
        <v>180</v>
      </c>
      <c r="AA55" s="8">
        <v>4.4450000000000003</v>
      </c>
      <c r="AB55" s="8">
        <v>4.53</v>
      </c>
      <c r="AC55" s="8">
        <v>26.67</v>
      </c>
      <c r="AD55" s="5">
        <v>2.39</v>
      </c>
      <c r="AE55" s="5">
        <v>76.81</v>
      </c>
      <c r="AF55" s="5">
        <v>61.39</v>
      </c>
      <c r="AG55" s="5">
        <v>2.39</v>
      </c>
      <c r="AH55" s="5">
        <v>0.09</v>
      </c>
      <c r="AI55" s="5">
        <v>0.39</v>
      </c>
      <c r="AJ55" s="5">
        <v>0</v>
      </c>
      <c r="AK55" s="5">
        <v>298.47000000000003</v>
      </c>
    </row>
    <row r="56" spans="1:37" x14ac:dyDescent="0.25">
      <c r="A56" s="3">
        <v>608</v>
      </c>
      <c r="B56" s="4" t="s">
        <v>33</v>
      </c>
      <c r="C56" s="4">
        <v>38.4</v>
      </c>
      <c r="D56" s="88">
        <f t="shared" si="48"/>
        <v>1.1519999999999999</v>
      </c>
      <c r="E56" s="81">
        <f t="shared" si="49"/>
        <v>3.84</v>
      </c>
      <c r="F56" s="88">
        <f t="shared" si="50"/>
        <v>43.391999999999996</v>
      </c>
      <c r="G56" s="5">
        <v>100</v>
      </c>
      <c r="H56" s="5">
        <v>15.55</v>
      </c>
      <c r="I56" s="5">
        <v>11.55</v>
      </c>
      <c r="J56" s="5">
        <v>15.7</v>
      </c>
      <c r="K56" s="5">
        <v>43.75</v>
      </c>
      <c r="L56" s="5">
        <v>32.130000000000003</v>
      </c>
      <c r="M56" s="5">
        <v>116.38</v>
      </c>
      <c r="N56" s="5">
        <v>1.5</v>
      </c>
      <c r="O56" s="5">
        <v>28.75</v>
      </c>
      <c r="P56" s="5">
        <v>0.1</v>
      </c>
      <c r="Q56" s="5">
        <v>0.15</v>
      </c>
      <c r="R56" s="5">
        <v>228.75</v>
      </c>
      <c r="T56" s="3">
        <v>608</v>
      </c>
      <c r="U56" s="4" t="s">
        <v>33</v>
      </c>
      <c r="V56" s="4">
        <f t="shared" ref="V56:V57" si="54">C56</f>
        <v>38.4</v>
      </c>
      <c r="W56" s="88">
        <f t="shared" si="51"/>
        <v>1.1519999999999999</v>
      </c>
      <c r="X56" s="88">
        <f t="shared" si="52"/>
        <v>3.84</v>
      </c>
      <c r="Y56" s="88">
        <f t="shared" si="53"/>
        <v>43.391999999999996</v>
      </c>
      <c r="Z56" s="5">
        <v>100</v>
      </c>
      <c r="AA56" s="5">
        <v>17.23</v>
      </c>
      <c r="AB56" s="5">
        <v>14.56</v>
      </c>
      <c r="AC56" s="5">
        <v>18.2</v>
      </c>
      <c r="AD56" s="5">
        <v>43.75</v>
      </c>
      <c r="AE56" s="5">
        <v>32.130000000000003</v>
      </c>
      <c r="AF56" s="5">
        <v>116.38</v>
      </c>
      <c r="AG56" s="5">
        <v>1.5</v>
      </c>
      <c r="AH56" s="5">
        <v>28.75</v>
      </c>
      <c r="AI56" s="5">
        <v>0.1</v>
      </c>
      <c r="AJ56" s="5">
        <v>0.15</v>
      </c>
      <c r="AK56" s="5">
        <v>248.34</v>
      </c>
    </row>
    <row r="57" spans="1:37" x14ac:dyDescent="0.25">
      <c r="A57" s="127">
        <v>349</v>
      </c>
      <c r="B57" s="4" t="s">
        <v>56</v>
      </c>
      <c r="C57" s="31">
        <v>16.3</v>
      </c>
      <c r="D57" s="88">
        <f t="shared" si="48"/>
        <v>0.48899999999999999</v>
      </c>
      <c r="E57" s="81">
        <f t="shared" si="49"/>
        <v>1.6300000000000001</v>
      </c>
      <c r="F57" s="88">
        <f t="shared" si="50"/>
        <v>18.419</v>
      </c>
      <c r="G57" s="5">
        <v>200</v>
      </c>
      <c r="H57" s="5">
        <v>1.4</v>
      </c>
      <c r="I57" s="5"/>
      <c r="J57" s="5">
        <v>24.2</v>
      </c>
      <c r="K57" s="5">
        <v>16.399999999999999</v>
      </c>
      <c r="L57" s="5">
        <v>6.6</v>
      </c>
      <c r="M57" s="5">
        <v>7.3</v>
      </c>
      <c r="N57" s="5">
        <v>0.32</v>
      </c>
      <c r="O57" s="5">
        <v>0</v>
      </c>
      <c r="P57" s="5">
        <v>0</v>
      </c>
      <c r="Q57" s="5">
        <v>68</v>
      </c>
      <c r="R57" s="5">
        <v>112.49</v>
      </c>
      <c r="T57" s="3">
        <v>349</v>
      </c>
      <c r="U57" s="4" t="s">
        <v>56</v>
      </c>
      <c r="V57" s="4">
        <f t="shared" si="54"/>
        <v>16.3</v>
      </c>
      <c r="W57" s="88">
        <f t="shared" si="51"/>
        <v>0.48899999999999999</v>
      </c>
      <c r="X57" s="88">
        <f t="shared" si="52"/>
        <v>1.6300000000000001</v>
      </c>
      <c r="Y57" s="88">
        <f t="shared" si="53"/>
        <v>18.419</v>
      </c>
      <c r="Z57" s="5">
        <v>200</v>
      </c>
      <c r="AA57" s="5">
        <v>1.4</v>
      </c>
      <c r="AB57" s="5"/>
      <c r="AC57" s="5">
        <v>24.2</v>
      </c>
      <c r="AD57" s="5">
        <v>16.399999999999999</v>
      </c>
      <c r="AE57" s="5">
        <v>6.6</v>
      </c>
      <c r="AF57" s="5">
        <v>7.3</v>
      </c>
      <c r="AG57" s="5">
        <v>0.32</v>
      </c>
      <c r="AH57" s="5">
        <v>0</v>
      </c>
      <c r="AI57" s="5">
        <v>0</v>
      </c>
      <c r="AJ57" s="5">
        <v>68</v>
      </c>
      <c r="AK57" s="5">
        <v>112.49</v>
      </c>
    </row>
    <row r="58" spans="1:37" x14ac:dyDescent="0.25">
      <c r="A58" s="128"/>
      <c r="B58" s="31" t="s">
        <v>27</v>
      </c>
      <c r="C58" s="31">
        <v>1.8</v>
      </c>
      <c r="D58" s="88">
        <f t="shared" si="48"/>
        <v>5.3999999999999999E-2</v>
      </c>
      <c r="E58" s="81">
        <f t="shared" si="49"/>
        <v>0.18000000000000002</v>
      </c>
      <c r="F58" s="88">
        <f t="shared" si="50"/>
        <v>2.0340000000000003</v>
      </c>
      <c r="G58" s="37">
        <v>20</v>
      </c>
      <c r="H58" s="37">
        <v>3.2</v>
      </c>
      <c r="I58" s="37">
        <v>1.36</v>
      </c>
      <c r="J58" s="37">
        <v>14.26</v>
      </c>
      <c r="K58" s="37">
        <v>125</v>
      </c>
      <c r="L58" s="37">
        <v>36</v>
      </c>
      <c r="M58" s="37">
        <v>129</v>
      </c>
      <c r="N58" s="37">
        <v>3.6</v>
      </c>
      <c r="O58" s="37">
        <v>0</v>
      </c>
      <c r="P58" s="37">
        <v>0.3</v>
      </c>
      <c r="Q58" s="37">
        <v>0.2</v>
      </c>
      <c r="R58" s="37">
        <v>82</v>
      </c>
      <c r="S58" s="30"/>
      <c r="T58" s="3"/>
      <c r="U58" s="31" t="s">
        <v>27</v>
      </c>
      <c r="V58" s="31">
        <v>1.8</v>
      </c>
      <c r="W58" s="88">
        <f t="shared" si="51"/>
        <v>5.3999999999999999E-2</v>
      </c>
      <c r="X58" s="88">
        <f t="shared" si="52"/>
        <v>0.18000000000000002</v>
      </c>
      <c r="Y58" s="88">
        <f t="shared" si="53"/>
        <v>2.0340000000000003</v>
      </c>
      <c r="Z58" s="37">
        <v>20</v>
      </c>
      <c r="AA58" s="37">
        <v>3.2</v>
      </c>
      <c r="AB58" s="37">
        <v>1.36</v>
      </c>
      <c r="AC58" s="37">
        <v>14.26</v>
      </c>
      <c r="AD58" s="37">
        <v>125</v>
      </c>
      <c r="AE58" s="37">
        <v>36</v>
      </c>
      <c r="AF58" s="37">
        <v>129</v>
      </c>
      <c r="AG58" s="37">
        <v>3.6</v>
      </c>
      <c r="AH58" s="37">
        <v>0</v>
      </c>
      <c r="AI58" s="37">
        <v>0.3</v>
      </c>
      <c r="AJ58" s="37">
        <v>0.2</v>
      </c>
      <c r="AK58" s="37">
        <v>82</v>
      </c>
    </row>
    <row r="59" spans="1:37" ht="38.25" x14ac:dyDescent="0.25">
      <c r="A59" s="2"/>
      <c r="B59" s="31" t="s">
        <v>71</v>
      </c>
      <c r="C59" s="31">
        <v>1.8</v>
      </c>
      <c r="D59" s="88">
        <f t="shared" si="48"/>
        <v>5.3999999999999999E-2</v>
      </c>
      <c r="E59" s="81">
        <f t="shared" si="49"/>
        <v>0.18000000000000002</v>
      </c>
      <c r="F59" s="88">
        <f t="shared" si="50"/>
        <v>2.0340000000000003</v>
      </c>
      <c r="G59" s="37">
        <v>30</v>
      </c>
      <c r="H59" s="37">
        <v>2.4</v>
      </c>
      <c r="I59" s="37">
        <v>1.6</v>
      </c>
      <c r="J59" s="37">
        <v>12.8</v>
      </c>
      <c r="K59" s="37">
        <v>21.9</v>
      </c>
      <c r="L59" s="37">
        <v>12</v>
      </c>
      <c r="M59" s="37">
        <v>37.5</v>
      </c>
      <c r="N59" s="37">
        <v>0.8</v>
      </c>
      <c r="O59" s="37">
        <v>0</v>
      </c>
      <c r="P59" s="37">
        <v>0.4</v>
      </c>
      <c r="Q59" s="37">
        <v>0.4</v>
      </c>
      <c r="R59" s="37">
        <v>78</v>
      </c>
      <c r="S59" s="30"/>
      <c r="T59" s="3"/>
      <c r="U59" s="31" t="s">
        <v>71</v>
      </c>
      <c r="V59" s="31">
        <v>1.8</v>
      </c>
      <c r="W59" s="88">
        <f t="shared" si="51"/>
        <v>5.3999999999999999E-2</v>
      </c>
      <c r="X59" s="88">
        <f t="shared" si="52"/>
        <v>0.18000000000000002</v>
      </c>
      <c r="Y59" s="88">
        <f t="shared" si="53"/>
        <v>2.0340000000000003</v>
      </c>
      <c r="Z59" s="37">
        <v>30</v>
      </c>
      <c r="AA59" s="37">
        <v>2.4</v>
      </c>
      <c r="AB59" s="37">
        <v>1.6</v>
      </c>
      <c r="AC59" s="37">
        <v>12.8</v>
      </c>
      <c r="AD59" s="37">
        <v>21.9</v>
      </c>
      <c r="AE59" s="37">
        <v>12</v>
      </c>
      <c r="AF59" s="37">
        <v>37.5</v>
      </c>
      <c r="AG59" s="37">
        <v>0.8</v>
      </c>
      <c r="AH59" s="37">
        <v>0</v>
      </c>
      <c r="AI59" s="37">
        <v>0.4</v>
      </c>
      <c r="AJ59" s="37">
        <v>0.4</v>
      </c>
      <c r="AK59" s="37">
        <v>78</v>
      </c>
    </row>
    <row r="60" spans="1:37" x14ac:dyDescent="0.25">
      <c r="A60" s="19"/>
      <c r="B60" s="12" t="s">
        <v>20</v>
      </c>
      <c r="C60" s="12">
        <f>SUM(C53:C59)</f>
        <v>104.77</v>
      </c>
      <c r="D60" s="88">
        <f>C60*3%</f>
        <v>3.1430999999999996</v>
      </c>
      <c r="E60" s="81">
        <f>C60*10%</f>
        <v>10.477</v>
      </c>
      <c r="F60" s="88">
        <f>C60+D60+E60</f>
        <v>118.3901</v>
      </c>
      <c r="G60" s="5"/>
      <c r="H60" s="8">
        <f t="shared" ref="H60:R60" si="55">SUM(H54:H59)</f>
        <v>28.395</v>
      </c>
      <c r="I60" s="8">
        <f t="shared" si="55"/>
        <v>22.950000000000003</v>
      </c>
      <c r="J60" s="8">
        <f t="shared" si="55"/>
        <v>100.42</v>
      </c>
      <c r="K60" s="8">
        <f t="shared" si="55"/>
        <v>244.1</v>
      </c>
      <c r="L60" s="8">
        <f t="shared" si="55"/>
        <v>181.34</v>
      </c>
      <c r="M60" s="8">
        <f t="shared" si="55"/>
        <v>389.67</v>
      </c>
      <c r="N60" s="8">
        <f t="shared" si="55"/>
        <v>9.2500000000000018</v>
      </c>
      <c r="O60" s="8">
        <f t="shared" si="55"/>
        <v>28.84</v>
      </c>
      <c r="P60" s="8">
        <f t="shared" si="55"/>
        <v>1.2400000000000002</v>
      </c>
      <c r="Q60" s="8">
        <f t="shared" si="55"/>
        <v>87.210000000000008</v>
      </c>
      <c r="R60" s="8">
        <f t="shared" si="55"/>
        <v>884.46</v>
      </c>
      <c r="T60" s="3"/>
      <c r="U60" s="12" t="s">
        <v>20</v>
      </c>
      <c r="V60" s="12">
        <f>SUM(V53:V59)</f>
        <v>110.90299999999999</v>
      </c>
      <c r="W60" s="88">
        <f>V60*3%</f>
        <v>3.3270899999999997</v>
      </c>
      <c r="X60" s="88">
        <f>V60*10%</f>
        <v>11.090299999999999</v>
      </c>
      <c r="Y60" s="88">
        <f>V60+W60+X60</f>
        <v>125.32038999999999</v>
      </c>
      <c r="Z60" s="5"/>
      <c r="AA60" s="8">
        <f t="shared" ref="AA60:AK60" si="56">SUM(AA54:AA59)</f>
        <v>30.874999999999996</v>
      </c>
      <c r="AB60" s="8">
        <f t="shared" si="56"/>
        <v>26.550000000000004</v>
      </c>
      <c r="AC60" s="8">
        <f t="shared" si="56"/>
        <v>103.33000000000001</v>
      </c>
      <c r="AD60" s="8">
        <f t="shared" si="56"/>
        <v>244.1</v>
      </c>
      <c r="AE60" s="8">
        <f t="shared" si="56"/>
        <v>181.34</v>
      </c>
      <c r="AF60" s="8">
        <f t="shared" si="56"/>
        <v>389.67</v>
      </c>
      <c r="AG60" s="8">
        <f t="shared" si="56"/>
        <v>9.2500000000000018</v>
      </c>
      <c r="AH60" s="8">
        <f t="shared" si="56"/>
        <v>28.84</v>
      </c>
      <c r="AI60" s="8">
        <f t="shared" si="56"/>
        <v>1.2400000000000002</v>
      </c>
      <c r="AJ60" s="8">
        <f t="shared" si="56"/>
        <v>83.45</v>
      </c>
      <c r="AK60" s="8">
        <f t="shared" si="56"/>
        <v>891.7</v>
      </c>
    </row>
    <row r="61" spans="1:37" s="103" customFormat="1" x14ac:dyDescent="0.25">
      <c r="A61" s="110"/>
      <c r="B61" s="104" t="s">
        <v>28</v>
      </c>
      <c r="C61" s="104">
        <f>C50+C60</f>
        <v>165.39999999999998</v>
      </c>
      <c r="D61" s="101">
        <f>C61*3%</f>
        <v>4.9619999999999989</v>
      </c>
      <c r="E61" s="102">
        <f>C61*10%</f>
        <v>16.54</v>
      </c>
      <c r="F61" s="101">
        <f>C61+D61+E61</f>
        <v>186.90199999999996</v>
      </c>
      <c r="G61" s="105"/>
      <c r="H61" s="106">
        <f t="shared" ref="H61:R61" si="57">H50+H60</f>
        <v>36.935000000000002</v>
      </c>
      <c r="I61" s="106">
        <f t="shared" si="57"/>
        <v>36.720000000000006</v>
      </c>
      <c r="J61" s="106">
        <f t="shared" si="57"/>
        <v>164.48</v>
      </c>
      <c r="K61" s="106">
        <f t="shared" si="57"/>
        <v>439.11</v>
      </c>
      <c r="L61" s="106">
        <f t="shared" si="57"/>
        <v>201.24</v>
      </c>
      <c r="M61" s="106">
        <f t="shared" si="57"/>
        <v>562.53</v>
      </c>
      <c r="N61" s="106">
        <f t="shared" si="57"/>
        <v>10.170000000000002</v>
      </c>
      <c r="O61" s="106">
        <f t="shared" si="57"/>
        <v>137.35</v>
      </c>
      <c r="P61" s="106">
        <f t="shared" si="57"/>
        <v>1.3600000000000003</v>
      </c>
      <c r="Q61" s="106">
        <f t="shared" si="57"/>
        <v>89.080000000000013</v>
      </c>
      <c r="R61" s="107">
        <f t="shared" si="57"/>
        <v>1271.06</v>
      </c>
      <c r="T61" s="109"/>
      <c r="U61" s="104" t="s">
        <v>28</v>
      </c>
      <c r="V61" s="104">
        <f>V50+V60</f>
        <v>175.923</v>
      </c>
      <c r="W61" s="101">
        <f>V61*3%</f>
        <v>5.2776899999999998</v>
      </c>
      <c r="X61" s="101">
        <f>V61*10%</f>
        <v>17.592300000000002</v>
      </c>
      <c r="Y61" s="101">
        <f>Y50+Y60</f>
        <v>195.54298999999997</v>
      </c>
      <c r="Z61" s="105"/>
      <c r="AA61" s="106">
        <f t="shared" ref="AA61:AK61" si="58">AA50+AA60</f>
        <v>39.914999999999992</v>
      </c>
      <c r="AB61" s="106">
        <f t="shared" si="58"/>
        <v>42.06</v>
      </c>
      <c r="AC61" s="106">
        <f t="shared" si="58"/>
        <v>169</v>
      </c>
      <c r="AD61" s="106">
        <f t="shared" si="58"/>
        <v>439.11</v>
      </c>
      <c r="AE61" s="106">
        <f t="shared" si="58"/>
        <v>201.24</v>
      </c>
      <c r="AF61" s="106">
        <f t="shared" si="58"/>
        <v>562.53</v>
      </c>
      <c r="AG61" s="106">
        <f t="shared" si="58"/>
        <v>10.170000000000002</v>
      </c>
      <c r="AH61" s="106">
        <f t="shared" si="58"/>
        <v>137.35</v>
      </c>
      <c r="AI61" s="106">
        <f t="shared" si="58"/>
        <v>1.3100000000000003</v>
      </c>
      <c r="AJ61" s="106">
        <f t="shared" si="58"/>
        <v>84.75</v>
      </c>
      <c r="AK61" s="107">
        <f t="shared" si="58"/>
        <v>1320.4</v>
      </c>
    </row>
    <row r="62" spans="1:37" x14ac:dyDescent="0.25">
      <c r="A62" s="21"/>
    </row>
    <row r="63" spans="1:37" ht="26.25" customHeight="1" x14ac:dyDescent="0.25">
      <c r="A63" s="115" t="s">
        <v>86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6"/>
      <c r="X63" s="116"/>
      <c r="Y63" s="116"/>
      <c r="Z63" s="115"/>
      <c r="AA63" s="115"/>
      <c r="AB63" s="115"/>
      <c r="AC63" s="115" t="s">
        <v>87</v>
      </c>
      <c r="AD63" s="115"/>
      <c r="AE63" s="115"/>
      <c r="AF63" s="115"/>
      <c r="AG63" s="115"/>
      <c r="AH63" s="115"/>
      <c r="AI63" s="115"/>
      <c r="AJ63" s="115"/>
      <c r="AK63" s="117">
        <v>45197</v>
      </c>
    </row>
    <row r="64" spans="1:37" ht="23.25" thickBot="1" x14ac:dyDescent="0.35">
      <c r="A64" s="66"/>
      <c r="B64" s="41"/>
      <c r="C64" s="76"/>
      <c r="D64" s="85"/>
      <c r="E64" s="85"/>
      <c r="F64" s="85"/>
      <c r="G64" s="137" t="s">
        <v>74</v>
      </c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9"/>
      <c r="U64" s="136" t="s">
        <v>67</v>
      </c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</row>
    <row r="65" spans="1:37" ht="21.75" customHeight="1" x14ac:dyDescent="0.25">
      <c r="A65" s="2"/>
      <c r="B65" s="125" t="s">
        <v>1</v>
      </c>
      <c r="C65" s="78"/>
      <c r="D65" s="33"/>
      <c r="E65" s="33"/>
      <c r="F65" s="78"/>
      <c r="G65" s="125" t="s">
        <v>2</v>
      </c>
      <c r="H65" s="125" t="s">
        <v>3</v>
      </c>
      <c r="I65" s="125"/>
      <c r="J65" s="125"/>
      <c r="K65" s="125" t="s">
        <v>4</v>
      </c>
      <c r="L65" s="125"/>
      <c r="M65" s="125"/>
      <c r="N65" s="125"/>
      <c r="O65" s="125" t="s">
        <v>5</v>
      </c>
      <c r="P65" s="125"/>
      <c r="Q65" s="125"/>
      <c r="R65" s="125" t="s">
        <v>6</v>
      </c>
      <c r="T65" s="125" t="s">
        <v>0</v>
      </c>
      <c r="U65" s="125" t="s">
        <v>1</v>
      </c>
      <c r="V65" s="78"/>
      <c r="W65" s="89"/>
      <c r="X65" s="89"/>
      <c r="Y65" s="89"/>
      <c r="Z65" s="125" t="s">
        <v>2</v>
      </c>
      <c r="AA65" s="125" t="s">
        <v>3</v>
      </c>
      <c r="AB65" s="125"/>
      <c r="AC65" s="125"/>
      <c r="AD65" s="125" t="s">
        <v>4</v>
      </c>
      <c r="AE65" s="125"/>
      <c r="AF65" s="125"/>
      <c r="AG65" s="125"/>
      <c r="AH65" s="125" t="s">
        <v>5</v>
      </c>
      <c r="AI65" s="125"/>
      <c r="AJ65" s="125"/>
      <c r="AK65" s="125" t="s">
        <v>6</v>
      </c>
    </row>
    <row r="66" spans="1:37" ht="25.5" customHeight="1" thickBot="1" x14ac:dyDescent="0.3">
      <c r="A66" s="3"/>
      <c r="B66" s="125"/>
      <c r="C66" s="79" t="s">
        <v>83</v>
      </c>
      <c r="D66" s="87" t="s">
        <v>84</v>
      </c>
      <c r="E66" s="87" t="s">
        <v>85</v>
      </c>
      <c r="F66" s="79" t="s">
        <v>83</v>
      </c>
      <c r="G66" s="125"/>
      <c r="H66" s="28" t="s">
        <v>7</v>
      </c>
      <c r="I66" s="28" t="s">
        <v>8</v>
      </c>
      <c r="J66" s="1" t="s">
        <v>9</v>
      </c>
      <c r="K66" s="28" t="s">
        <v>10</v>
      </c>
      <c r="L66" s="28" t="s">
        <v>11</v>
      </c>
      <c r="M66" s="28" t="s">
        <v>12</v>
      </c>
      <c r="N66" s="28" t="s">
        <v>13</v>
      </c>
      <c r="O66" s="28" t="s">
        <v>14</v>
      </c>
      <c r="P66" s="28" t="s">
        <v>15</v>
      </c>
      <c r="Q66" s="28" t="s">
        <v>16</v>
      </c>
      <c r="R66" s="125"/>
      <c r="T66" s="125"/>
      <c r="U66" s="125"/>
      <c r="V66" s="79" t="s">
        <v>83</v>
      </c>
      <c r="W66" s="87" t="s">
        <v>84</v>
      </c>
      <c r="X66" s="87" t="s">
        <v>85</v>
      </c>
      <c r="Y66" s="79" t="s">
        <v>83</v>
      </c>
      <c r="Z66" s="125"/>
      <c r="AA66" s="28" t="s">
        <v>7</v>
      </c>
      <c r="AB66" s="28" t="s">
        <v>8</v>
      </c>
      <c r="AC66" s="1" t="s">
        <v>9</v>
      </c>
      <c r="AD66" s="28" t="s">
        <v>10</v>
      </c>
      <c r="AE66" s="28" t="s">
        <v>11</v>
      </c>
      <c r="AF66" s="28" t="s">
        <v>12</v>
      </c>
      <c r="AG66" s="28" t="s">
        <v>13</v>
      </c>
      <c r="AH66" s="28" t="s">
        <v>14</v>
      </c>
      <c r="AI66" s="28" t="s">
        <v>15</v>
      </c>
      <c r="AJ66" s="28" t="s">
        <v>16</v>
      </c>
      <c r="AK66" s="125"/>
    </row>
    <row r="67" spans="1:37" x14ac:dyDescent="0.25">
      <c r="A67" s="3"/>
      <c r="B67" s="126" t="s">
        <v>17</v>
      </c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T67" s="2"/>
      <c r="U67" s="126" t="s">
        <v>17</v>
      </c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</row>
    <row r="68" spans="1:37" x14ac:dyDescent="0.25">
      <c r="A68" s="3"/>
      <c r="B68" s="69" t="s">
        <v>27</v>
      </c>
      <c r="C68" s="31">
        <v>1.8</v>
      </c>
      <c r="D68" s="88">
        <f t="shared" ref="D68:D70" si="59">C68*3%</f>
        <v>5.3999999999999999E-2</v>
      </c>
      <c r="E68" s="81">
        <f t="shared" ref="E68:E70" si="60">C68*10%</f>
        <v>0.18000000000000002</v>
      </c>
      <c r="F68" s="88">
        <f t="shared" ref="F68:F70" si="61">C68+D68+E68</f>
        <v>2.0340000000000003</v>
      </c>
      <c r="G68" s="37">
        <v>20</v>
      </c>
      <c r="H68" s="37">
        <v>3.2</v>
      </c>
      <c r="I68" s="37">
        <v>1.36</v>
      </c>
      <c r="J68" s="37">
        <v>14.26</v>
      </c>
      <c r="K68" s="37">
        <v>125</v>
      </c>
      <c r="L68" s="37">
        <v>36</v>
      </c>
      <c r="M68" s="37">
        <v>129</v>
      </c>
      <c r="N68" s="37">
        <v>3.6</v>
      </c>
      <c r="O68" s="37">
        <v>0</v>
      </c>
      <c r="P68" s="37">
        <v>0.3</v>
      </c>
      <c r="Q68" s="37">
        <v>0.2</v>
      </c>
      <c r="R68" s="37">
        <v>82</v>
      </c>
      <c r="T68" s="3"/>
      <c r="U68" s="31" t="s">
        <v>27</v>
      </c>
      <c r="V68" s="31">
        <v>1.8</v>
      </c>
      <c r="W68" s="88">
        <f t="shared" ref="W68:W70" si="62">V68*3%</f>
        <v>5.3999999999999999E-2</v>
      </c>
      <c r="X68" s="88">
        <f t="shared" ref="X68:X70" si="63">V68*10%</f>
        <v>0.18000000000000002</v>
      </c>
      <c r="Y68" s="88">
        <f t="shared" ref="Y68:Y70" si="64">V68+W68+X68</f>
        <v>2.0340000000000003</v>
      </c>
      <c r="Z68" s="37">
        <v>20</v>
      </c>
      <c r="AA68" s="37">
        <v>3.2</v>
      </c>
      <c r="AB68" s="37">
        <v>1.36</v>
      </c>
      <c r="AC68" s="37">
        <v>14.26</v>
      </c>
      <c r="AD68" s="37">
        <v>125</v>
      </c>
      <c r="AE68" s="37">
        <v>36</v>
      </c>
      <c r="AF68" s="37">
        <v>129</v>
      </c>
      <c r="AG68" s="37">
        <v>3.6</v>
      </c>
      <c r="AH68" s="37">
        <v>0</v>
      </c>
      <c r="AI68" s="37">
        <v>0.3</v>
      </c>
      <c r="AJ68" s="37">
        <v>0.2</v>
      </c>
      <c r="AK68" s="37">
        <v>82</v>
      </c>
    </row>
    <row r="69" spans="1:37" ht="30" x14ac:dyDescent="0.25">
      <c r="A69" s="3">
        <v>438</v>
      </c>
      <c r="B69" s="70" t="s">
        <v>18</v>
      </c>
      <c r="C69" s="70">
        <v>35.43</v>
      </c>
      <c r="D69" s="88">
        <f t="shared" si="59"/>
        <v>1.0629</v>
      </c>
      <c r="E69" s="81">
        <f t="shared" si="60"/>
        <v>3.5430000000000001</v>
      </c>
      <c r="F69" s="88">
        <f t="shared" si="61"/>
        <v>40.035899999999998</v>
      </c>
      <c r="G69" s="5">
        <v>150</v>
      </c>
      <c r="H69" s="5">
        <v>19.5</v>
      </c>
      <c r="I69" s="5">
        <v>20.100000000000001</v>
      </c>
      <c r="J69" s="5">
        <v>2.4</v>
      </c>
      <c r="K69" s="5">
        <v>114.2</v>
      </c>
      <c r="L69" s="5">
        <v>19.5</v>
      </c>
      <c r="M69" s="5">
        <v>260.5</v>
      </c>
      <c r="N69" s="5">
        <v>2.94</v>
      </c>
      <c r="O69" s="5">
        <v>345</v>
      </c>
      <c r="P69" s="5">
        <v>0.25</v>
      </c>
      <c r="Q69" s="5">
        <v>0.1</v>
      </c>
      <c r="R69" s="5">
        <v>345.9</v>
      </c>
      <c r="T69" s="3">
        <v>438</v>
      </c>
      <c r="U69" s="4" t="s">
        <v>18</v>
      </c>
      <c r="V69" s="31">
        <f>(C69/150)*200</f>
        <v>47.24</v>
      </c>
      <c r="W69" s="88">
        <f t="shared" si="62"/>
        <v>1.4172</v>
      </c>
      <c r="X69" s="88">
        <f t="shared" si="63"/>
        <v>4.7240000000000002</v>
      </c>
      <c r="Y69" s="88">
        <f t="shared" si="64"/>
        <v>53.381200000000007</v>
      </c>
      <c r="Z69" s="5">
        <v>200</v>
      </c>
      <c r="AA69" s="5">
        <v>18.53</v>
      </c>
      <c r="AB69" s="5">
        <v>27.39</v>
      </c>
      <c r="AC69" s="5">
        <v>3.5</v>
      </c>
      <c r="AD69" s="5">
        <v>114.2</v>
      </c>
      <c r="AE69" s="5">
        <v>19.5</v>
      </c>
      <c r="AF69" s="5">
        <v>260.5</v>
      </c>
      <c r="AG69" s="5">
        <v>2.94</v>
      </c>
      <c r="AH69" s="5">
        <v>345</v>
      </c>
      <c r="AI69" s="5">
        <v>0.25</v>
      </c>
      <c r="AJ69" s="5">
        <v>0.1</v>
      </c>
      <c r="AK69" s="5">
        <v>402.3</v>
      </c>
    </row>
    <row r="70" spans="1:37" ht="30" x14ac:dyDescent="0.25">
      <c r="A70" s="3">
        <v>943</v>
      </c>
      <c r="B70" s="70" t="s">
        <v>72</v>
      </c>
      <c r="C70" s="70">
        <v>3.42</v>
      </c>
      <c r="D70" s="88">
        <f t="shared" si="59"/>
        <v>0.1026</v>
      </c>
      <c r="E70" s="81">
        <f t="shared" si="60"/>
        <v>0.34200000000000003</v>
      </c>
      <c r="F70" s="88">
        <f t="shared" si="61"/>
        <v>3.8645999999999998</v>
      </c>
      <c r="G70" s="5">
        <v>200</v>
      </c>
      <c r="H70" s="5">
        <v>0.2</v>
      </c>
      <c r="I70" s="5">
        <v>0</v>
      </c>
      <c r="J70" s="5">
        <v>14</v>
      </c>
      <c r="K70" s="5">
        <v>6</v>
      </c>
      <c r="L70" s="5">
        <v>0</v>
      </c>
      <c r="M70" s="5">
        <v>0</v>
      </c>
      <c r="N70" s="5">
        <v>0.4</v>
      </c>
      <c r="O70" s="5">
        <v>0</v>
      </c>
      <c r="P70" s="5">
        <v>0</v>
      </c>
      <c r="Q70" s="5">
        <v>0</v>
      </c>
      <c r="R70" s="5">
        <v>28</v>
      </c>
      <c r="T70" s="3">
        <v>943</v>
      </c>
      <c r="U70" s="4" t="s">
        <v>72</v>
      </c>
      <c r="V70" s="31">
        <f t="shared" ref="V70" si="65">C70</f>
        <v>3.42</v>
      </c>
      <c r="W70" s="88">
        <f t="shared" si="62"/>
        <v>0.1026</v>
      </c>
      <c r="X70" s="88">
        <f t="shared" si="63"/>
        <v>0.34200000000000003</v>
      </c>
      <c r="Y70" s="88">
        <f t="shared" si="64"/>
        <v>3.8645999999999998</v>
      </c>
      <c r="Z70" s="5">
        <v>200</v>
      </c>
      <c r="AA70" s="5">
        <v>0.2</v>
      </c>
      <c r="AB70" s="5">
        <v>0</v>
      </c>
      <c r="AC70" s="5">
        <v>14</v>
      </c>
      <c r="AD70" s="5">
        <v>6</v>
      </c>
      <c r="AE70" s="5">
        <v>0</v>
      </c>
      <c r="AF70" s="5">
        <v>0</v>
      </c>
      <c r="AG70" s="5">
        <v>0.4</v>
      </c>
      <c r="AH70" s="5">
        <v>0</v>
      </c>
      <c r="AI70" s="5">
        <v>0</v>
      </c>
      <c r="AJ70" s="5">
        <v>0</v>
      </c>
      <c r="AK70" s="5">
        <v>28</v>
      </c>
    </row>
    <row r="71" spans="1:37" x14ac:dyDescent="0.25">
      <c r="A71" s="2"/>
      <c r="B71" s="71" t="s">
        <v>20</v>
      </c>
      <c r="C71" s="71">
        <f>SUM(C68:C70)</f>
        <v>40.65</v>
      </c>
      <c r="D71" s="88">
        <f>C71*3%</f>
        <v>1.2194999999999998</v>
      </c>
      <c r="E71" s="81">
        <f>C71*10%</f>
        <v>4.0650000000000004</v>
      </c>
      <c r="F71" s="88">
        <f>C71+D71+E71</f>
        <v>45.934499999999993</v>
      </c>
      <c r="G71" s="5"/>
      <c r="H71" s="8">
        <f>SUM(H69:H70)</f>
        <v>19.7</v>
      </c>
      <c r="I71" s="8">
        <f t="shared" ref="I71:R71" si="66">SUM(I68:I70)</f>
        <v>21.46</v>
      </c>
      <c r="J71" s="8">
        <f t="shared" si="66"/>
        <v>30.66</v>
      </c>
      <c r="K71" s="8">
        <f t="shared" si="66"/>
        <v>245.2</v>
      </c>
      <c r="L71" s="8">
        <f t="shared" si="66"/>
        <v>55.5</v>
      </c>
      <c r="M71" s="8">
        <f t="shared" si="66"/>
        <v>389.5</v>
      </c>
      <c r="N71" s="8">
        <f t="shared" si="66"/>
        <v>6.94</v>
      </c>
      <c r="O71" s="8">
        <f t="shared" si="66"/>
        <v>345</v>
      </c>
      <c r="P71" s="8">
        <f t="shared" si="66"/>
        <v>0.55000000000000004</v>
      </c>
      <c r="Q71" s="8">
        <f t="shared" si="66"/>
        <v>0.30000000000000004</v>
      </c>
      <c r="R71" s="8">
        <f t="shared" si="66"/>
        <v>455.9</v>
      </c>
      <c r="T71" s="3"/>
      <c r="U71" s="9" t="s">
        <v>20</v>
      </c>
      <c r="V71" s="71">
        <f>SUM(V68:V70)</f>
        <v>52.46</v>
      </c>
      <c r="W71" s="88">
        <f>V71*3%</f>
        <v>1.5737999999999999</v>
      </c>
      <c r="X71" s="88">
        <f>V71*10%</f>
        <v>5.2460000000000004</v>
      </c>
      <c r="Y71" s="88">
        <f>V71+W71+X71</f>
        <v>59.279800000000002</v>
      </c>
      <c r="Z71" s="5"/>
      <c r="AA71" s="8">
        <f>SUM(AA69:AA70)</f>
        <v>18.73</v>
      </c>
      <c r="AB71" s="8">
        <f t="shared" ref="AB71:AK71" si="67">SUM(AB68:AB70)</f>
        <v>28.75</v>
      </c>
      <c r="AC71" s="8">
        <f t="shared" si="67"/>
        <v>31.759999999999998</v>
      </c>
      <c r="AD71" s="8">
        <f t="shared" si="67"/>
        <v>245.2</v>
      </c>
      <c r="AE71" s="8">
        <f t="shared" si="67"/>
        <v>55.5</v>
      </c>
      <c r="AF71" s="8">
        <f t="shared" si="67"/>
        <v>389.5</v>
      </c>
      <c r="AG71" s="8">
        <f t="shared" si="67"/>
        <v>6.94</v>
      </c>
      <c r="AH71" s="8">
        <f t="shared" si="67"/>
        <v>345</v>
      </c>
      <c r="AI71" s="8">
        <f t="shared" si="67"/>
        <v>0.55000000000000004</v>
      </c>
      <c r="AJ71" s="8">
        <f t="shared" si="67"/>
        <v>0.30000000000000004</v>
      </c>
      <c r="AK71" s="8">
        <f t="shared" si="67"/>
        <v>512.29999999999995</v>
      </c>
    </row>
    <row r="72" spans="1:37" x14ac:dyDescent="0.25">
      <c r="A72" s="2"/>
      <c r="B72" s="11"/>
      <c r="C72" s="11"/>
      <c r="D72" s="11"/>
      <c r="E72" s="11"/>
      <c r="F72" s="11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T72" s="10"/>
      <c r="U72" s="11"/>
      <c r="V72" s="11"/>
      <c r="W72" s="95"/>
      <c r="X72" s="95"/>
      <c r="Y72" s="95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</row>
    <row r="73" spans="1:37" x14ac:dyDescent="0.25">
      <c r="A73" s="2"/>
      <c r="B73" s="126" t="s">
        <v>21</v>
      </c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T73" s="2"/>
      <c r="U73" s="126" t="s">
        <v>21</v>
      </c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</row>
    <row r="74" spans="1:37" ht="30" x14ac:dyDescent="0.25">
      <c r="A74" s="53">
        <v>70.709999999999994</v>
      </c>
      <c r="B74" s="4" t="s">
        <v>73</v>
      </c>
      <c r="C74" s="4">
        <v>20</v>
      </c>
      <c r="D74" s="88">
        <f t="shared" ref="D74:D80" si="68">C74*3%</f>
        <v>0.6</v>
      </c>
      <c r="E74" s="81">
        <f t="shared" ref="E74:E80" si="69">C74*10%</f>
        <v>2</v>
      </c>
      <c r="F74" s="88">
        <f t="shared" ref="F74:F80" si="70">C74+D74+E74</f>
        <v>22.6</v>
      </c>
      <c r="G74" s="5">
        <v>60</v>
      </c>
      <c r="H74" s="5">
        <v>4</v>
      </c>
      <c r="I74" s="5">
        <v>0.4</v>
      </c>
      <c r="J74" s="5">
        <v>6.7</v>
      </c>
      <c r="K74" s="5">
        <v>20</v>
      </c>
      <c r="L74" s="5">
        <v>60</v>
      </c>
      <c r="M74" s="5">
        <v>180</v>
      </c>
      <c r="N74" s="5">
        <v>0</v>
      </c>
      <c r="O74" s="5">
        <v>0</v>
      </c>
      <c r="P74" s="5">
        <v>0.02</v>
      </c>
      <c r="Q74" s="5">
        <v>0</v>
      </c>
      <c r="R74" s="5">
        <v>40.380000000000003</v>
      </c>
      <c r="T74" s="14">
        <v>70</v>
      </c>
      <c r="U74" s="4" t="s">
        <v>73</v>
      </c>
      <c r="V74" s="4">
        <f>C74</f>
        <v>20</v>
      </c>
      <c r="W74" s="88">
        <f t="shared" ref="W74:W80" si="71">V74*3%</f>
        <v>0.6</v>
      </c>
      <c r="X74" s="88">
        <f t="shared" ref="X74:X80" si="72">V74*10%</f>
        <v>2</v>
      </c>
      <c r="Y74" s="88">
        <f t="shared" ref="Y74:Y80" si="73">V74+W74+X74</f>
        <v>22.6</v>
      </c>
      <c r="Z74" s="5">
        <v>60</v>
      </c>
      <c r="AA74" s="5">
        <v>4</v>
      </c>
      <c r="AB74" s="5">
        <v>0.4</v>
      </c>
      <c r="AC74" s="5">
        <v>6.7</v>
      </c>
      <c r="AD74" s="5">
        <v>20</v>
      </c>
      <c r="AE74" s="5">
        <v>60</v>
      </c>
      <c r="AF74" s="5">
        <v>180</v>
      </c>
      <c r="AG74" s="5">
        <v>0</v>
      </c>
      <c r="AH74" s="5">
        <v>0</v>
      </c>
      <c r="AI74" s="5">
        <v>0.02</v>
      </c>
      <c r="AJ74" s="5">
        <v>0</v>
      </c>
      <c r="AK74" s="5">
        <v>40.380000000000003</v>
      </c>
    </row>
    <row r="75" spans="1:37" ht="45" x14ac:dyDescent="0.25">
      <c r="A75" s="72">
        <v>209</v>
      </c>
      <c r="B75" s="4" t="s">
        <v>57</v>
      </c>
      <c r="C75" s="4">
        <v>23.37</v>
      </c>
      <c r="D75" s="88">
        <f t="shared" si="68"/>
        <v>0.70110000000000006</v>
      </c>
      <c r="E75" s="81">
        <f t="shared" si="69"/>
        <v>2.3370000000000002</v>
      </c>
      <c r="F75" s="88">
        <f t="shared" si="70"/>
        <v>26.408100000000001</v>
      </c>
      <c r="G75" s="5">
        <v>200</v>
      </c>
      <c r="H75" s="5">
        <v>5.83</v>
      </c>
      <c r="I75" s="5">
        <v>4.5599999999999996</v>
      </c>
      <c r="J75" s="5">
        <v>13.59</v>
      </c>
      <c r="K75" s="5">
        <v>25.52</v>
      </c>
      <c r="L75" s="5">
        <v>32.01</v>
      </c>
      <c r="M75" s="5">
        <v>103.97</v>
      </c>
      <c r="N75" s="5">
        <v>0.28999999999999998</v>
      </c>
      <c r="O75" s="5">
        <v>3.96</v>
      </c>
      <c r="P75" s="5">
        <v>0.12</v>
      </c>
      <c r="Q75" s="5">
        <v>9.8699999999999992</v>
      </c>
      <c r="R75" s="5">
        <v>118.8</v>
      </c>
      <c r="T75" s="3">
        <v>209</v>
      </c>
      <c r="U75" s="4" t="s">
        <v>57</v>
      </c>
      <c r="V75" s="4">
        <f>(C75/200)*250</f>
        <v>29.212500000000002</v>
      </c>
      <c r="W75" s="88">
        <f t="shared" si="71"/>
        <v>0.87637500000000002</v>
      </c>
      <c r="X75" s="88">
        <f t="shared" si="72"/>
        <v>2.9212500000000006</v>
      </c>
      <c r="Y75" s="88">
        <f t="shared" si="73"/>
        <v>33.010125000000002</v>
      </c>
      <c r="Z75" s="5">
        <v>250</v>
      </c>
      <c r="AA75" s="5">
        <v>7.45</v>
      </c>
      <c r="AB75" s="5">
        <v>6.84</v>
      </c>
      <c r="AC75" s="5">
        <v>15.23</v>
      </c>
      <c r="AD75" s="5">
        <v>25.52</v>
      </c>
      <c r="AE75" s="5">
        <v>32.01</v>
      </c>
      <c r="AF75" s="5">
        <v>103.97</v>
      </c>
      <c r="AG75" s="5">
        <v>0.28999999999999998</v>
      </c>
      <c r="AH75" s="5">
        <v>3.96</v>
      </c>
      <c r="AI75" s="5">
        <v>0.12</v>
      </c>
      <c r="AJ75" s="5">
        <v>9.8699999999999992</v>
      </c>
      <c r="AK75" s="5">
        <v>124.32</v>
      </c>
    </row>
    <row r="76" spans="1:37" ht="30" x14ac:dyDescent="0.25">
      <c r="A76" s="3">
        <v>688</v>
      </c>
      <c r="B76" s="4" t="s">
        <v>24</v>
      </c>
      <c r="C76" s="4">
        <v>6.85</v>
      </c>
      <c r="D76" s="88">
        <f t="shared" si="68"/>
        <v>0.20549999999999999</v>
      </c>
      <c r="E76" s="81">
        <f t="shared" si="69"/>
        <v>0.68500000000000005</v>
      </c>
      <c r="F76" s="88">
        <f t="shared" si="70"/>
        <v>7.740499999999999</v>
      </c>
      <c r="G76" s="5">
        <v>150</v>
      </c>
      <c r="H76" s="5">
        <v>5.52</v>
      </c>
      <c r="I76" s="5">
        <v>4.5199999999999996</v>
      </c>
      <c r="J76" s="5">
        <v>26.45</v>
      </c>
      <c r="K76" s="5">
        <v>4.8600000000000003</v>
      </c>
      <c r="L76" s="5">
        <v>21.12</v>
      </c>
      <c r="M76" s="5">
        <v>37.17</v>
      </c>
      <c r="N76" s="5">
        <v>1.1100000000000001</v>
      </c>
      <c r="O76" s="5">
        <v>21</v>
      </c>
      <c r="P76" s="5">
        <v>0.06</v>
      </c>
      <c r="Q76" s="5">
        <v>0</v>
      </c>
      <c r="R76" s="5">
        <v>168.45</v>
      </c>
      <c r="T76" s="3">
        <v>688</v>
      </c>
      <c r="U76" s="4" t="s">
        <v>24</v>
      </c>
      <c r="V76" s="4">
        <f>(C76/150)*180</f>
        <v>8.2199999999999989</v>
      </c>
      <c r="W76" s="88">
        <f t="shared" si="71"/>
        <v>0.24659999999999996</v>
      </c>
      <c r="X76" s="88">
        <f t="shared" si="72"/>
        <v>0.82199999999999995</v>
      </c>
      <c r="Y76" s="88">
        <f t="shared" si="73"/>
        <v>9.2885999999999989</v>
      </c>
      <c r="Z76" s="5">
        <v>180</v>
      </c>
      <c r="AA76" s="5">
        <v>5.52</v>
      </c>
      <c r="AB76" s="5">
        <v>4.5199999999999996</v>
      </c>
      <c r="AC76" s="5">
        <v>26.45</v>
      </c>
      <c r="AD76" s="5">
        <v>4.8600000000000003</v>
      </c>
      <c r="AE76" s="5">
        <v>21.12</v>
      </c>
      <c r="AF76" s="5">
        <v>37.17</v>
      </c>
      <c r="AG76" s="5">
        <v>1.1100000000000001</v>
      </c>
      <c r="AH76" s="5">
        <v>21</v>
      </c>
      <c r="AI76" s="5">
        <v>0.06</v>
      </c>
      <c r="AJ76" s="5">
        <v>0</v>
      </c>
      <c r="AK76" s="5">
        <v>168.45</v>
      </c>
    </row>
    <row r="77" spans="1:37" ht="45" x14ac:dyDescent="0.25">
      <c r="A77" s="63">
        <v>290</v>
      </c>
      <c r="B77" s="4" t="s">
        <v>58</v>
      </c>
      <c r="C77" s="4">
        <v>47.47</v>
      </c>
      <c r="D77" s="88">
        <f t="shared" si="68"/>
        <v>1.4240999999999999</v>
      </c>
      <c r="E77" s="81">
        <f t="shared" si="69"/>
        <v>4.7469999999999999</v>
      </c>
      <c r="F77" s="88">
        <f t="shared" si="70"/>
        <v>53.641100000000002</v>
      </c>
      <c r="G77" s="5">
        <v>100</v>
      </c>
      <c r="H77" s="5">
        <v>15.4</v>
      </c>
      <c r="I77" s="5">
        <v>19.399999999999999</v>
      </c>
      <c r="J77" s="5">
        <v>0.1</v>
      </c>
      <c r="K77" s="5">
        <v>45.24</v>
      </c>
      <c r="L77" s="5">
        <v>20.02</v>
      </c>
      <c r="M77" s="5">
        <v>168.49</v>
      </c>
      <c r="N77" s="5">
        <v>2.14</v>
      </c>
      <c r="O77" s="5">
        <v>0.16</v>
      </c>
      <c r="P77" s="5">
        <v>0.05</v>
      </c>
      <c r="Q77" s="5">
        <v>1.43</v>
      </c>
      <c r="R77" s="5">
        <v>258.33999999999997</v>
      </c>
      <c r="T77" s="3">
        <v>290</v>
      </c>
      <c r="U77" s="4" t="s">
        <v>58</v>
      </c>
      <c r="V77" s="4">
        <f t="shared" ref="V77:V78" si="74">C77</f>
        <v>47.47</v>
      </c>
      <c r="W77" s="88">
        <f t="shared" si="71"/>
        <v>1.4240999999999999</v>
      </c>
      <c r="X77" s="88">
        <f t="shared" si="72"/>
        <v>4.7469999999999999</v>
      </c>
      <c r="Y77" s="88">
        <f t="shared" si="73"/>
        <v>53.641100000000002</v>
      </c>
      <c r="Z77" s="5">
        <v>100</v>
      </c>
      <c r="AA77" s="5">
        <v>17.23</v>
      </c>
      <c r="AB77" s="5">
        <v>22.14</v>
      </c>
      <c r="AC77" s="5">
        <v>0.3</v>
      </c>
      <c r="AD77" s="5">
        <v>45.24</v>
      </c>
      <c r="AE77" s="5">
        <v>20.02</v>
      </c>
      <c r="AF77" s="5">
        <v>168.49</v>
      </c>
      <c r="AG77" s="5">
        <v>2.14</v>
      </c>
      <c r="AH77" s="5">
        <v>0.16</v>
      </c>
      <c r="AI77" s="5">
        <v>0.05</v>
      </c>
      <c r="AJ77" s="5">
        <v>1.43</v>
      </c>
      <c r="AK77" s="5">
        <v>261.35000000000002</v>
      </c>
    </row>
    <row r="78" spans="1:37" ht="45" x14ac:dyDescent="0.25">
      <c r="A78" s="63">
        <v>349</v>
      </c>
      <c r="B78" s="4" t="s">
        <v>59</v>
      </c>
      <c r="C78" s="31">
        <v>16.3</v>
      </c>
      <c r="D78" s="88">
        <f t="shared" si="68"/>
        <v>0.48899999999999999</v>
      </c>
      <c r="E78" s="81">
        <f t="shared" si="69"/>
        <v>1.6300000000000001</v>
      </c>
      <c r="F78" s="88">
        <f t="shared" si="70"/>
        <v>18.419</v>
      </c>
      <c r="G78" s="5">
        <v>200</v>
      </c>
      <c r="H78" s="8">
        <v>1.26</v>
      </c>
      <c r="I78" s="8">
        <v>2.4E-2</v>
      </c>
      <c r="J78" s="8">
        <v>24.2</v>
      </c>
      <c r="K78" s="5">
        <v>14.4</v>
      </c>
      <c r="L78" s="5">
        <v>6.6</v>
      </c>
      <c r="M78" s="5">
        <v>7.3</v>
      </c>
      <c r="N78" s="5">
        <v>0.32</v>
      </c>
      <c r="O78" s="5">
        <v>0</v>
      </c>
      <c r="P78" s="5">
        <v>0</v>
      </c>
      <c r="Q78" s="5">
        <v>68</v>
      </c>
      <c r="R78" s="5">
        <v>112.49</v>
      </c>
      <c r="T78" s="3">
        <v>349</v>
      </c>
      <c r="U78" s="4" t="s">
        <v>59</v>
      </c>
      <c r="V78" s="4">
        <f t="shared" si="74"/>
        <v>16.3</v>
      </c>
      <c r="W78" s="88">
        <f t="shared" si="71"/>
        <v>0.48899999999999999</v>
      </c>
      <c r="X78" s="88">
        <f t="shared" si="72"/>
        <v>1.6300000000000001</v>
      </c>
      <c r="Y78" s="88">
        <f t="shared" si="73"/>
        <v>18.419</v>
      </c>
      <c r="Z78" s="5">
        <v>200</v>
      </c>
      <c r="AA78" s="8">
        <v>1.26</v>
      </c>
      <c r="AB78" s="8">
        <v>2.4E-2</v>
      </c>
      <c r="AC78" s="8">
        <v>24.2</v>
      </c>
      <c r="AD78" s="5">
        <v>14.4</v>
      </c>
      <c r="AE78" s="5">
        <v>6.6</v>
      </c>
      <c r="AF78" s="5">
        <v>7.3</v>
      </c>
      <c r="AG78" s="5">
        <v>0.32</v>
      </c>
      <c r="AH78" s="5">
        <v>0</v>
      </c>
      <c r="AI78" s="5">
        <v>0</v>
      </c>
      <c r="AJ78" s="5">
        <v>68</v>
      </c>
      <c r="AK78" s="5">
        <v>112.49</v>
      </c>
    </row>
    <row r="79" spans="1:37" x14ac:dyDescent="0.25">
      <c r="A79" s="2"/>
      <c r="B79" s="31" t="s">
        <v>27</v>
      </c>
      <c r="C79" s="31">
        <v>1.8</v>
      </c>
      <c r="D79" s="88">
        <f t="shared" si="68"/>
        <v>5.3999999999999999E-2</v>
      </c>
      <c r="E79" s="81">
        <f t="shared" si="69"/>
        <v>0.18000000000000002</v>
      </c>
      <c r="F79" s="88">
        <f t="shared" si="70"/>
        <v>2.0340000000000003</v>
      </c>
      <c r="G79" s="37">
        <v>20</v>
      </c>
      <c r="H79" s="37">
        <v>3.2</v>
      </c>
      <c r="I79" s="37">
        <v>1.36</v>
      </c>
      <c r="J79" s="37">
        <v>14.26</v>
      </c>
      <c r="K79" s="37">
        <v>125</v>
      </c>
      <c r="L79" s="37">
        <v>36</v>
      </c>
      <c r="M79" s="37">
        <v>129</v>
      </c>
      <c r="N79" s="37">
        <v>3.6</v>
      </c>
      <c r="O79" s="37">
        <v>0</v>
      </c>
      <c r="P79" s="37">
        <v>0.3</v>
      </c>
      <c r="Q79" s="37">
        <v>0.2</v>
      </c>
      <c r="R79" s="37">
        <v>82</v>
      </c>
      <c r="S79" s="30"/>
      <c r="T79" s="37"/>
      <c r="U79" s="31" t="s">
        <v>27</v>
      </c>
      <c r="V79" s="31">
        <v>1.8</v>
      </c>
      <c r="W79" s="88">
        <f t="shared" si="71"/>
        <v>5.3999999999999999E-2</v>
      </c>
      <c r="X79" s="88">
        <f t="shared" si="72"/>
        <v>0.18000000000000002</v>
      </c>
      <c r="Y79" s="88">
        <f t="shared" si="73"/>
        <v>2.0340000000000003</v>
      </c>
      <c r="Z79" s="37">
        <v>20</v>
      </c>
      <c r="AA79" s="37">
        <v>3.2</v>
      </c>
      <c r="AB79" s="37">
        <v>1.36</v>
      </c>
      <c r="AC79" s="37">
        <v>14.26</v>
      </c>
      <c r="AD79" s="37">
        <v>125</v>
      </c>
      <c r="AE79" s="37">
        <v>36</v>
      </c>
      <c r="AF79" s="37">
        <v>129</v>
      </c>
      <c r="AG79" s="37">
        <v>3.6</v>
      </c>
      <c r="AH79" s="37">
        <v>0</v>
      </c>
      <c r="AI79" s="37">
        <v>0.3</v>
      </c>
      <c r="AJ79" s="37">
        <v>0.2</v>
      </c>
      <c r="AK79" s="37">
        <v>82</v>
      </c>
    </row>
    <row r="80" spans="1:37" ht="38.25" x14ac:dyDescent="0.25">
      <c r="A80" s="3"/>
      <c r="B80" s="31" t="s">
        <v>71</v>
      </c>
      <c r="C80" s="31">
        <v>1.8</v>
      </c>
      <c r="D80" s="88">
        <f t="shared" si="68"/>
        <v>5.3999999999999999E-2</v>
      </c>
      <c r="E80" s="81">
        <f t="shared" si="69"/>
        <v>0.18000000000000002</v>
      </c>
      <c r="F80" s="88">
        <f t="shared" si="70"/>
        <v>2.0340000000000003</v>
      </c>
      <c r="G80" s="37">
        <v>30</v>
      </c>
      <c r="H80" s="37">
        <v>2.4</v>
      </c>
      <c r="I80" s="37">
        <v>1.6</v>
      </c>
      <c r="J80" s="37">
        <v>12.8</v>
      </c>
      <c r="K80" s="37">
        <v>21.9</v>
      </c>
      <c r="L80" s="37">
        <v>12</v>
      </c>
      <c r="M80" s="37">
        <v>37.5</v>
      </c>
      <c r="N80" s="37">
        <v>0.8</v>
      </c>
      <c r="O80" s="37">
        <v>0</v>
      </c>
      <c r="P80" s="37">
        <v>0.4</v>
      </c>
      <c r="Q80" s="37">
        <v>0.4</v>
      </c>
      <c r="R80" s="37">
        <v>78</v>
      </c>
      <c r="S80" s="30"/>
      <c r="T80" s="37"/>
      <c r="U80" s="31" t="s">
        <v>71</v>
      </c>
      <c r="V80" s="31">
        <v>1.8</v>
      </c>
      <c r="W80" s="88">
        <f t="shared" si="71"/>
        <v>5.3999999999999999E-2</v>
      </c>
      <c r="X80" s="88">
        <f t="shared" si="72"/>
        <v>0.18000000000000002</v>
      </c>
      <c r="Y80" s="88">
        <f t="shared" si="73"/>
        <v>2.0340000000000003</v>
      </c>
      <c r="Z80" s="37">
        <v>30</v>
      </c>
      <c r="AA80" s="37">
        <v>2.4</v>
      </c>
      <c r="AB80" s="37">
        <v>1.6</v>
      </c>
      <c r="AC80" s="37">
        <v>12.8</v>
      </c>
      <c r="AD80" s="37">
        <v>21.9</v>
      </c>
      <c r="AE80" s="37">
        <v>12</v>
      </c>
      <c r="AF80" s="37">
        <v>37.5</v>
      </c>
      <c r="AG80" s="37">
        <v>0.8</v>
      </c>
      <c r="AH80" s="37">
        <v>0</v>
      </c>
      <c r="AI80" s="37">
        <v>0.4</v>
      </c>
      <c r="AJ80" s="37">
        <v>0.4</v>
      </c>
      <c r="AK80" s="37">
        <v>78</v>
      </c>
    </row>
    <row r="81" spans="1:37" ht="16.5" customHeight="1" x14ac:dyDescent="0.25">
      <c r="A81" s="3"/>
      <c r="B81" s="12" t="s">
        <v>20</v>
      </c>
      <c r="C81" s="12">
        <f>SUM(C74:C80)</f>
        <v>117.58999999999999</v>
      </c>
      <c r="D81" s="88">
        <f>C81*3%</f>
        <v>3.5276999999999994</v>
      </c>
      <c r="E81" s="81">
        <f>C81*10%</f>
        <v>11.759</v>
      </c>
      <c r="F81" s="88">
        <f>C81+D81+E81</f>
        <v>132.87669999999997</v>
      </c>
      <c r="G81" s="5"/>
      <c r="H81" s="8">
        <f t="shared" ref="H81:R81" si="75">SUM(H75:H80)</f>
        <v>33.61</v>
      </c>
      <c r="I81" s="8">
        <f t="shared" si="75"/>
        <v>31.463999999999999</v>
      </c>
      <c r="J81" s="8">
        <f t="shared" si="75"/>
        <v>91.4</v>
      </c>
      <c r="K81" s="8">
        <f t="shared" si="75"/>
        <v>236.92000000000002</v>
      </c>
      <c r="L81" s="8">
        <f t="shared" si="75"/>
        <v>127.74999999999999</v>
      </c>
      <c r="M81" s="8">
        <f t="shared" si="75"/>
        <v>483.43</v>
      </c>
      <c r="N81" s="8">
        <f t="shared" si="75"/>
        <v>8.26</v>
      </c>
      <c r="O81" s="8">
        <f t="shared" si="75"/>
        <v>25.12</v>
      </c>
      <c r="P81" s="8">
        <f t="shared" si="75"/>
        <v>0.93</v>
      </c>
      <c r="Q81" s="8">
        <f t="shared" si="75"/>
        <v>79.900000000000006</v>
      </c>
      <c r="R81" s="8">
        <f t="shared" si="75"/>
        <v>818.07999999999993</v>
      </c>
      <c r="T81" s="2"/>
      <c r="U81" s="12" t="s">
        <v>20</v>
      </c>
      <c r="V81" s="12">
        <f>SUM(V74:V80)</f>
        <v>124.80249999999999</v>
      </c>
      <c r="W81" s="88">
        <f>V81*3%</f>
        <v>3.7440749999999996</v>
      </c>
      <c r="X81" s="88">
        <f>V81*10%</f>
        <v>12.48025</v>
      </c>
      <c r="Y81" s="88">
        <f>V81+W81+X81</f>
        <v>141.026825</v>
      </c>
      <c r="Z81" s="5"/>
      <c r="AA81" s="8">
        <f t="shared" ref="AA81:AK81" si="76">SUM(AA75:AA80)</f>
        <v>37.06</v>
      </c>
      <c r="AB81" s="8">
        <f t="shared" si="76"/>
        <v>36.484000000000002</v>
      </c>
      <c r="AC81" s="8">
        <f t="shared" si="76"/>
        <v>93.24</v>
      </c>
      <c r="AD81" s="8">
        <f t="shared" si="76"/>
        <v>236.92000000000002</v>
      </c>
      <c r="AE81" s="8">
        <f t="shared" si="76"/>
        <v>127.74999999999999</v>
      </c>
      <c r="AF81" s="8">
        <f t="shared" si="76"/>
        <v>483.43</v>
      </c>
      <c r="AG81" s="8">
        <f t="shared" si="76"/>
        <v>8.26</v>
      </c>
      <c r="AH81" s="8">
        <f t="shared" si="76"/>
        <v>25.12</v>
      </c>
      <c r="AI81" s="8">
        <f t="shared" si="76"/>
        <v>0.93</v>
      </c>
      <c r="AJ81" s="8">
        <f t="shared" si="76"/>
        <v>79.900000000000006</v>
      </c>
      <c r="AK81" s="8">
        <f t="shared" si="76"/>
        <v>826.61</v>
      </c>
    </row>
    <row r="82" spans="1:37" s="103" customFormat="1" x14ac:dyDescent="0.25">
      <c r="A82" s="109"/>
      <c r="B82" s="104" t="s">
        <v>28</v>
      </c>
      <c r="C82" s="104">
        <f>C71+C81</f>
        <v>158.23999999999998</v>
      </c>
      <c r="D82" s="101">
        <f>C82*3%</f>
        <v>4.7471999999999994</v>
      </c>
      <c r="E82" s="102">
        <f>C82*10%</f>
        <v>15.823999999999998</v>
      </c>
      <c r="F82" s="101">
        <f>C82+D82+E82</f>
        <v>178.81119999999999</v>
      </c>
      <c r="G82" s="105"/>
      <c r="H82" s="106">
        <f t="shared" ref="H82:R82" si="77">H71+H81</f>
        <v>53.31</v>
      </c>
      <c r="I82" s="106">
        <f t="shared" si="77"/>
        <v>52.923999999999999</v>
      </c>
      <c r="J82" s="106">
        <f t="shared" si="77"/>
        <v>122.06</v>
      </c>
      <c r="K82" s="106">
        <f t="shared" si="77"/>
        <v>482.12</v>
      </c>
      <c r="L82" s="106">
        <f t="shared" si="77"/>
        <v>183.25</v>
      </c>
      <c r="M82" s="106">
        <f t="shared" si="77"/>
        <v>872.93000000000006</v>
      </c>
      <c r="N82" s="106">
        <f t="shared" si="77"/>
        <v>15.2</v>
      </c>
      <c r="O82" s="106">
        <f t="shared" si="77"/>
        <v>370.12</v>
      </c>
      <c r="P82" s="106">
        <f t="shared" si="77"/>
        <v>1.48</v>
      </c>
      <c r="Q82" s="106">
        <f t="shared" si="77"/>
        <v>80.2</v>
      </c>
      <c r="R82" s="107">
        <f t="shared" si="77"/>
        <v>1273.98</v>
      </c>
      <c r="T82" s="105"/>
      <c r="U82" s="104" t="s">
        <v>28</v>
      </c>
      <c r="V82" s="104">
        <f>V71+V81</f>
        <v>177.26249999999999</v>
      </c>
      <c r="W82" s="101">
        <f>V82*3%</f>
        <v>5.317874999999999</v>
      </c>
      <c r="X82" s="101">
        <f>V82*10%</f>
        <v>17.72625</v>
      </c>
      <c r="Y82" s="101">
        <f>V82+W82+X82</f>
        <v>200.30662499999997</v>
      </c>
      <c r="Z82" s="105"/>
      <c r="AA82" s="106">
        <f t="shared" ref="AA82:AK82" si="78">AA71+AA81</f>
        <v>55.790000000000006</v>
      </c>
      <c r="AB82" s="106">
        <f t="shared" si="78"/>
        <v>65.234000000000009</v>
      </c>
      <c r="AC82" s="106">
        <f t="shared" si="78"/>
        <v>125</v>
      </c>
      <c r="AD82" s="106">
        <f t="shared" si="78"/>
        <v>482.12</v>
      </c>
      <c r="AE82" s="106">
        <f t="shared" si="78"/>
        <v>183.25</v>
      </c>
      <c r="AF82" s="106">
        <f t="shared" si="78"/>
        <v>872.93000000000006</v>
      </c>
      <c r="AG82" s="106">
        <f t="shared" si="78"/>
        <v>15.2</v>
      </c>
      <c r="AH82" s="106">
        <f t="shared" si="78"/>
        <v>370.12</v>
      </c>
      <c r="AI82" s="106">
        <f t="shared" si="78"/>
        <v>1.48</v>
      </c>
      <c r="AJ82" s="106">
        <f t="shared" si="78"/>
        <v>80.2</v>
      </c>
      <c r="AK82" s="107">
        <f t="shared" si="78"/>
        <v>1338.9099999999999</v>
      </c>
    </row>
    <row r="83" spans="1:37" x14ac:dyDescent="0.25">
      <c r="A83" s="64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W83" s="96"/>
      <c r="X83" s="96"/>
      <c r="Y83" s="96"/>
    </row>
    <row r="84" spans="1:37" ht="24" customHeight="1" x14ac:dyDescent="0.25">
      <c r="A84" s="115" t="s">
        <v>86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6"/>
      <c r="X84" s="116"/>
      <c r="Y84" s="116"/>
      <c r="Z84" s="115"/>
      <c r="AA84" s="115"/>
      <c r="AB84" s="115"/>
      <c r="AC84" s="115" t="s">
        <v>87</v>
      </c>
      <c r="AD84" s="115"/>
      <c r="AE84" s="115"/>
      <c r="AF84" s="115"/>
      <c r="AG84" s="115"/>
      <c r="AH84" s="115"/>
      <c r="AI84" s="115"/>
      <c r="AJ84" s="115"/>
      <c r="AK84" s="117">
        <v>45198</v>
      </c>
    </row>
    <row r="85" spans="1:37" ht="23.25" thickBot="1" x14ac:dyDescent="0.35">
      <c r="A85" s="2"/>
      <c r="B85" s="133" t="s">
        <v>77</v>
      </c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5"/>
      <c r="T85" s="100"/>
      <c r="U85" s="133" t="s">
        <v>68</v>
      </c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5"/>
    </row>
    <row r="86" spans="1:37" ht="24.75" customHeight="1" x14ac:dyDescent="0.25">
      <c r="A86" s="17"/>
      <c r="B86" s="125" t="s">
        <v>1</v>
      </c>
      <c r="C86" s="78"/>
      <c r="D86" s="33"/>
      <c r="E86" s="33"/>
      <c r="F86" s="78"/>
      <c r="G86" s="125" t="s">
        <v>2</v>
      </c>
      <c r="H86" s="125" t="s">
        <v>3</v>
      </c>
      <c r="I86" s="125"/>
      <c r="J86" s="125"/>
      <c r="K86" s="125" t="s">
        <v>4</v>
      </c>
      <c r="L86" s="125"/>
      <c r="M86" s="125"/>
      <c r="N86" s="125"/>
      <c r="O86" s="125" t="s">
        <v>5</v>
      </c>
      <c r="P86" s="125"/>
      <c r="Q86" s="125"/>
      <c r="R86" s="125" t="s">
        <v>6</v>
      </c>
      <c r="T86" s="125" t="s">
        <v>0</v>
      </c>
      <c r="U86" s="125" t="s">
        <v>1</v>
      </c>
      <c r="V86" s="78"/>
      <c r="W86" s="89"/>
      <c r="X86" s="89"/>
      <c r="Y86" s="89"/>
      <c r="Z86" s="125" t="s">
        <v>2</v>
      </c>
      <c r="AA86" s="125" t="s">
        <v>3</v>
      </c>
      <c r="AB86" s="125"/>
      <c r="AC86" s="125"/>
      <c r="AD86" s="125" t="s">
        <v>4</v>
      </c>
      <c r="AE86" s="125"/>
      <c r="AF86" s="125"/>
      <c r="AG86" s="125"/>
      <c r="AH86" s="125" t="s">
        <v>5</v>
      </c>
      <c r="AI86" s="125"/>
      <c r="AJ86" s="125"/>
      <c r="AK86" s="125" t="s">
        <v>6</v>
      </c>
    </row>
    <row r="87" spans="1:37" ht="64.5" thickBot="1" x14ac:dyDescent="0.3">
      <c r="A87" s="3"/>
      <c r="B87" s="125"/>
      <c r="C87" s="79" t="s">
        <v>83</v>
      </c>
      <c r="D87" s="87" t="s">
        <v>84</v>
      </c>
      <c r="E87" s="87" t="s">
        <v>85</v>
      </c>
      <c r="F87" s="79" t="s">
        <v>83</v>
      </c>
      <c r="G87" s="125"/>
      <c r="H87" s="28" t="s">
        <v>7</v>
      </c>
      <c r="I87" s="28" t="s">
        <v>8</v>
      </c>
      <c r="J87" s="1" t="s">
        <v>9</v>
      </c>
      <c r="K87" s="28" t="s">
        <v>10</v>
      </c>
      <c r="L87" s="28" t="s">
        <v>11</v>
      </c>
      <c r="M87" s="28" t="s">
        <v>12</v>
      </c>
      <c r="N87" s="28" t="s">
        <v>13</v>
      </c>
      <c r="O87" s="28" t="s">
        <v>14</v>
      </c>
      <c r="P87" s="28" t="s">
        <v>15</v>
      </c>
      <c r="Q87" s="28" t="s">
        <v>16</v>
      </c>
      <c r="R87" s="125"/>
      <c r="T87" s="125"/>
      <c r="U87" s="125"/>
      <c r="V87" s="79" t="s">
        <v>83</v>
      </c>
      <c r="W87" s="87" t="s">
        <v>84</v>
      </c>
      <c r="X87" s="87" t="s">
        <v>85</v>
      </c>
      <c r="Y87" s="79" t="s">
        <v>83</v>
      </c>
      <c r="Z87" s="125"/>
      <c r="AA87" s="28" t="s">
        <v>7</v>
      </c>
      <c r="AB87" s="28" t="s">
        <v>8</v>
      </c>
      <c r="AC87" s="1" t="s">
        <v>9</v>
      </c>
      <c r="AD87" s="28" t="s">
        <v>10</v>
      </c>
      <c r="AE87" s="28" t="s">
        <v>11</v>
      </c>
      <c r="AF87" s="28" t="s">
        <v>12</v>
      </c>
      <c r="AG87" s="28" t="s">
        <v>13</v>
      </c>
      <c r="AH87" s="28" t="s">
        <v>14</v>
      </c>
      <c r="AI87" s="28" t="s">
        <v>15</v>
      </c>
      <c r="AJ87" s="28" t="s">
        <v>16</v>
      </c>
      <c r="AK87" s="125"/>
    </row>
    <row r="88" spans="1:37" x14ac:dyDescent="0.25">
      <c r="A88" s="3"/>
      <c r="B88" s="126" t="s">
        <v>17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T88" s="2"/>
      <c r="U88" s="126" t="s">
        <v>17</v>
      </c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</row>
    <row r="89" spans="1:37" ht="31.5" x14ac:dyDescent="0.25">
      <c r="A89" s="14">
        <v>3</v>
      </c>
      <c r="B89" s="48" t="s">
        <v>41</v>
      </c>
      <c r="C89" s="48">
        <v>28.1</v>
      </c>
      <c r="D89" s="88">
        <f t="shared" ref="D89" si="79">C89*3%</f>
        <v>0.84299999999999997</v>
      </c>
      <c r="E89" s="81">
        <f t="shared" ref="E89" si="80">C89*10%</f>
        <v>2.8100000000000005</v>
      </c>
      <c r="F89" s="88">
        <f t="shared" ref="F89" si="81">C89+D89+E89</f>
        <v>31.753</v>
      </c>
      <c r="G89" s="14" t="s">
        <v>37</v>
      </c>
      <c r="H89" s="14">
        <v>9.14</v>
      </c>
      <c r="I89" s="14">
        <v>10.94</v>
      </c>
      <c r="J89" s="14">
        <v>20.25</v>
      </c>
      <c r="K89" s="14">
        <v>223.5</v>
      </c>
      <c r="L89" s="14">
        <v>0</v>
      </c>
      <c r="M89" s="14">
        <v>159</v>
      </c>
      <c r="N89" s="14">
        <v>0</v>
      </c>
      <c r="O89" s="14">
        <v>88.5</v>
      </c>
      <c r="P89" s="14"/>
      <c r="Q89" s="14"/>
      <c r="R89" s="14">
        <v>112.5</v>
      </c>
      <c r="T89" s="14">
        <v>3</v>
      </c>
      <c r="U89" s="48" t="s">
        <v>41</v>
      </c>
      <c r="V89" s="48">
        <f>C89</f>
        <v>28.1</v>
      </c>
      <c r="W89" s="88">
        <f t="shared" ref="W89" si="82">V89*3%</f>
        <v>0.84299999999999997</v>
      </c>
      <c r="X89" s="88">
        <f t="shared" ref="X89" si="83">V89*10%</f>
        <v>2.8100000000000005</v>
      </c>
      <c r="Y89" s="88">
        <f t="shared" ref="Y89" si="84">V89+W89+X89</f>
        <v>31.753</v>
      </c>
      <c r="Z89" s="14" t="s">
        <v>37</v>
      </c>
      <c r="AA89" s="14">
        <v>9.14</v>
      </c>
      <c r="AB89" s="14">
        <v>10.94</v>
      </c>
      <c r="AC89" s="14">
        <v>20.25</v>
      </c>
      <c r="AD89" s="14">
        <v>223.5</v>
      </c>
      <c r="AE89" s="14">
        <v>0</v>
      </c>
      <c r="AF89" s="14">
        <v>159</v>
      </c>
      <c r="AG89" s="14">
        <v>0</v>
      </c>
      <c r="AH89" s="14">
        <v>88.5</v>
      </c>
      <c r="AI89" s="14"/>
      <c r="AJ89" s="14"/>
      <c r="AK89" s="14">
        <v>112.5</v>
      </c>
    </row>
    <row r="90" spans="1:37" ht="30" x14ac:dyDescent="0.25">
      <c r="A90" s="3">
        <v>168</v>
      </c>
      <c r="B90" s="4" t="s">
        <v>31</v>
      </c>
      <c r="C90" s="4">
        <v>12.13</v>
      </c>
      <c r="D90" s="88">
        <f t="shared" ref="D90:D92" si="85">C90*3%</f>
        <v>0.3639</v>
      </c>
      <c r="E90" s="81">
        <f t="shared" ref="E90:E92" si="86">C90*10%</f>
        <v>1.2130000000000001</v>
      </c>
      <c r="F90" s="88">
        <f t="shared" ref="F90:F92" si="87">C90+D90+E90</f>
        <v>13.706900000000001</v>
      </c>
      <c r="G90" s="5">
        <v>150</v>
      </c>
      <c r="H90" s="5">
        <v>3.4</v>
      </c>
      <c r="I90" s="5">
        <v>3.96</v>
      </c>
      <c r="J90" s="5">
        <v>27.81</v>
      </c>
      <c r="K90" s="5">
        <v>8.6</v>
      </c>
      <c r="L90" s="5">
        <v>5.9</v>
      </c>
      <c r="M90" s="5">
        <v>29.4</v>
      </c>
      <c r="N90" s="5">
        <v>0.36</v>
      </c>
      <c r="O90" s="5">
        <v>20</v>
      </c>
      <c r="P90" s="5">
        <v>0.03</v>
      </c>
      <c r="Q90" s="5">
        <v>0.56999999999999995</v>
      </c>
      <c r="R90" s="5">
        <v>128.9</v>
      </c>
      <c r="T90" s="3">
        <v>168</v>
      </c>
      <c r="U90" s="4" t="s">
        <v>31</v>
      </c>
      <c r="V90" s="31">
        <f>(C90/150)*200</f>
        <v>16.173333333333336</v>
      </c>
      <c r="W90" s="88">
        <f t="shared" ref="W90:W92" si="88">V90*3%</f>
        <v>0.48520000000000008</v>
      </c>
      <c r="X90" s="88">
        <f t="shared" ref="X90:X92" si="89">V90*10%</f>
        <v>1.6173333333333337</v>
      </c>
      <c r="Y90" s="88">
        <f t="shared" ref="Y90:Y92" si="90">V90+W90+X90</f>
        <v>18.275866666666669</v>
      </c>
      <c r="Z90" s="5">
        <v>200</v>
      </c>
      <c r="AA90" s="5">
        <v>5.4</v>
      </c>
      <c r="AB90" s="5">
        <v>4.1100000000000003</v>
      </c>
      <c r="AC90" s="5">
        <v>30.54</v>
      </c>
      <c r="AD90" s="5">
        <v>8.6</v>
      </c>
      <c r="AE90" s="5">
        <v>5.9</v>
      </c>
      <c r="AF90" s="5">
        <v>29.4</v>
      </c>
      <c r="AG90" s="5">
        <v>0.36</v>
      </c>
      <c r="AH90" s="5">
        <v>20</v>
      </c>
      <c r="AI90" s="5">
        <v>0.03</v>
      </c>
      <c r="AJ90" s="5">
        <v>0</v>
      </c>
      <c r="AK90" s="5">
        <v>169</v>
      </c>
    </row>
    <row r="91" spans="1:37" x14ac:dyDescent="0.25">
      <c r="A91" s="63">
        <v>943</v>
      </c>
      <c r="B91" s="4" t="s">
        <v>19</v>
      </c>
      <c r="C91" s="4">
        <v>2.37</v>
      </c>
      <c r="D91" s="88">
        <f t="shared" si="85"/>
        <v>7.1099999999999997E-2</v>
      </c>
      <c r="E91" s="81">
        <f t="shared" si="86"/>
        <v>0.23700000000000002</v>
      </c>
      <c r="F91" s="88">
        <f t="shared" si="87"/>
        <v>2.6781000000000001</v>
      </c>
      <c r="G91" s="5">
        <v>200</v>
      </c>
      <c r="H91" s="5">
        <v>0.2</v>
      </c>
      <c r="I91" s="5">
        <v>0</v>
      </c>
      <c r="J91" s="5">
        <v>14</v>
      </c>
      <c r="K91" s="5">
        <v>6</v>
      </c>
      <c r="L91" s="5">
        <v>0</v>
      </c>
      <c r="M91" s="5">
        <v>0</v>
      </c>
      <c r="N91" s="5">
        <v>0.4</v>
      </c>
      <c r="O91" s="5">
        <v>0</v>
      </c>
      <c r="P91" s="5">
        <v>0</v>
      </c>
      <c r="Q91" s="5">
        <v>0</v>
      </c>
      <c r="R91" s="5">
        <v>28</v>
      </c>
      <c r="T91" s="3">
        <v>943</v>
      </c>
      <c r="U91" s="4" t="s">
        <v>19</v>
      </c>
      <c r="V91" s="31">
        <f t="shared" ref="V91" si="91">C91</f>
        <v>2.37</v>
      </c>
      <c r="W91" s="88">
        <f t="shared" si="88"/>
        <v>7.1099999999999997E-2</v>
      </c>
      <c r="X91" s="88">
        <f t="shared" si="89"/>
        <v>0.23700000000000002</v>
      </c>
      <c r="Y91" s="88">
        <f t="shared" si="90"/>
        <v>2.6781000000000001</v>
      </c>
      <c r="Z91" s="5">
        <v>200</v>
      </c>
      <c r="AA91" s="5">
        <v>0.2</v>
      </c>
      <c r="AB91" s="5">
        <v>0</v>
      </c>
      <c r="AC91" s="5">
        <v>14</v>
      </c>
      <c r="AD91" s="5">
        <v>6</v>
      </c>
      <c r="AE91" s="5">
        <v>0</v>
      </c>
      <c r="AF91" s="5">
        <v>0</v>
      </c>
      <c r="AG91" s="5">
        <v>0.4</v>
      </c>
      <c r="AH91" s="5">
        <v>0</v>
      </c>
      <c r="AI91" s="5">
        <v>0</v>
      </c>
      <c r="AJ91" s="5">
        <v>0</v>
      </c>
      <c r="AK91" s="5">
        <v>28</v>
      </c>
    </row>
    <row r="92" spans="1:37" x14ac:dyDescent="0.25">
      <c r="A92" s="63"/>
      <c r="B92" s="7"/>
      <c r="C92" s="7"/>
      <c r="D92" s="88">
        <f t="shared" si="85"/>
        <v>0</v>
      </c>
      <c r="E92" s="81">
        <f t="shared" si="86"/>
        <v>0</v>
      </c>
      <c r="F92" s="88">
        <f t="shared" si="87"/>
        <v>0</v>
      </c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T92" s="3"/>
      <c r="U92" s="7"/>
      <c r="V92" s="7"/>
      <c r="W92" s="88">
        <f t="shared" si="88"/>
        <v>0</v>
      </c>
      <c r="X92" s="88">
        <f t="shared" si="89"/>
        <v>0</v>
      </c>
      <c r="Y92" s="88">
        <f t="shared" si="90"/>
        <v>0</v>
      </c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x14ac:dyDescent="0.25">
      <c r="A93" s="2"/>
      <c r="B93" s="9" t="s">
        <v>20</v>
      </c>
      <c r="C93" s="9">
        <f>SUM(C89:C92)</f>
        <v>42.6</v>
      </c>
      <c r="D93" s="88">
        <f>C93*3%</f>
        <v>1.278</v>
      </c>
      <c r="E93" s="81">
        <f>C93*10%</f>
        <v>4.2600000000000007</v>
      </c>
      <c r="F93" s="88">
        <f>C93+D93+E93</f>
        <v>48.137999999999998</v>
      </c>
      <c r="G93" s="5"/>
      <c r="H93" s="8">
        <f>SUM(H90:H92)</f>
        <v>3.6</v>
      </c>
      <c r="I93" s="8">
        <f>SUM(I89:I92)</f>
        <v>14.899999999999999</v>
      </c>
      <c r="J93" s="8">
        <f t="shared" ref="J93:R93" si="92">SUM(J89:J92)</f>
        <v>62.06</v>
      </c>
      <c r="K93" s="8">
        <f t="shared" si="92"/>
        <v>238.1</v>
      </c>
      <c r="L93" s="8">
        <f t="shared" si="92"/>
        <v>5.9</v>
      </c>
      <c r="M93" s="8">
        <f t="shared" si="92"/>
        <v>188.4</v>
      </c>
      <c r="N93" s="8">
        <f t="shared" si="92"/>
        <v>0.76</v>
      </c>
      <c r="O93" s="8">
        <f t="shared" si="92"/>
        <v>108.5</v>
      </c>
      <c r="P93" s="8">
        <f t="shared" si="92"/>
        <v>0.03</v>
      </c>
      <c r="Q93" s="8">
        <f t="shared" si="92"/>
        <v>0.56999999999999995</v>
      </c>
      <c r="R93" s="8">
        <f t="shared" si="92"/>
        <v>269.39999999999998</v>
      </c>
      <c r="T93" s="3"/>
      <c r="U93" s="9" t="s">
        <v>20</v>
      </c>
      <c r="V93" s="9">
        <f>SUM(V89:V92)</f>
        <v>46.643333333333338</v>
      </c>
      <c r="W93" s="88">
        <f>V93*3%</f>
        <v>1.3993</v>
      </c>
      <c r="X93" s="88">
        <f>V93*10%</f>
        <v>4.6643333333333343</v>
      </c>
      <c r="Y93" s="88">
        <f>V93+W93+X93</f>
        <v>52.706966666666666</v>
      </c>
      <c r="Z93" s="5"/>
      <c r="AA93" s="8">
        <f>SUM(AA89:AA92)</f>
        <v>14.74</v>
      </c>
      <c r="AB93" s="8">
        <f t="shared" ref="AB93:AK93" si="93">SUM(AB89:AB92)</f>
        <v>15.05</v>
      </c>
      <c r="AC93" s="8">
        <f t="shared" si="93"/>
        <v>64.789999999999992</v>
      </c>
      <c r="AD93" s="8">
        <f t="shared" si="93"/>
        <v>238.1</v>
      </c>
      <c r="AE93" s="8">
        <f t="shared" si="93"/>
        <v>5.9</v>
      </c>
      <c r="AF93" s="8">
        <f t="shared" si="93"/>
        <v>188.4</v>
      </c>
      <c r="AG93" s="8">
        <f t="shared" si="93"/>
        <v>0.76</v>
      </c>
      <c r="AH93" s="8">
        <f t="shared" si="93"/>
        <v>108.5</v>
      </c>
      <c r="AI93" s="8">
        <f t="shared" si="93"/>
        <v>0.03</v>
      </c>
      <c r="AJ93" s="8">
        <f t="shared" si="93"/>
        <v>0</v>
      </c>
      <c r="AK93" s="8">
        <f t="shared" si="93"/>
        <v>309.5</v>
      </c>
    </row>
    <row r="94" spans="1:37" x14ac:dyDescent="0.25">
      <c r="A94" s="2"/>
      <c r="B94" s="11"/>
      <c r="C94" s="11"/>
      <c r="D94" s="11"/>
      <c r="E94" s="11"/>
      <c r="F94" s="11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T94" s="10"/>
      <c r="U94" s="11"/>
      <c r="V94" s="11"/>
      <c r="W94" s="95"/>
      <c r="X94" s="95"/>
      <c r="Y94" s="95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</row>
    <row r="95" spans="1:37" x14ac:dyDescent="0.25">
      <c r="A95" s="2"/>
      <c r="B95" s="126" t="s">
        <v>21</v>
      </c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T95" s="2"/>
      <c r="U95" s="126" t="s">
        <v>21</v>
      </c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</row>
    <row r="96" spans="1:37" ht="30" x14ac:dyDescent="0.25">
      <c r="A96" s="53">
        <v>70.709999999999994</v>
      </c>
      <c r="B96" s="4" t="s">
        <v>73</v>
      </c>
      <c r="C96" s="4">
        <v>20</v>
      </c>
      <c r="D96" s="88">
        <f t="shared" ref="D96:D102" si="94">C96*3%</f>
        <v>0.6</v>
      </c>
      <c r="E96" s="81">
        <f t="shared" ref="E96:E102" si="95">C96*10%</f>
        <v>2</v>
      </c>
      <c r="F96" s="88">
        <f t="shared" ref="F96:F102" si="96">C96+D96+E96</f>
        <v>22.6</v>
      </c>
      <c r="G96" s="5">
        <v>60</v>
      </c>
      <c r="H96" s="5">
        <v>4</v>
      </c>
      <c r="I96" s="5">
        <v>0.4</v>
      </c>
      <c r="J96" s="5">
        <v>6.7</v>
      </c>
      <c r="K96" s="5">
        <v>20</v>
      </c>
      <c r="L96" s="5">
        <v>60</v>
      </c>
      <c r="M96" s="5">
        <v>180</v>
      </c>
      <c r="N96" s="5">
        <v>0</v>
      </c>
      <c r="O96" s="5">
        <v>0</v>
      </c>
      <c r="P96" s="5">
        <v>0.02</v>
      </c>
      <c r="Q96" s="5">
        <v>0</v>
      </c>
      <c r="R96" s="5">
        <v>40.380000000000003</v>
      </c>
      <c r="T96" s="53">
        <v>70.709999999999994</v>
      </c>
      <c r="U96" s="4" t="s">
        <v>73</v>
      </c>
      <c r="V96" s="4">
        <f>C96</f>
        <v>20</v>
      </c>
      <c r="W96" s="88">
        <f t="shared" ref="W96:W102" si="97">V96*3%</f>
        <v>0.6</v>
      </c>
      <c r="X96" s="88">
        <f t="shared" ref="X96:X102" si="98">V96*10%</f>
        <v>2</v>
      </c>
      <c r="Y96" s="88">
        <f t="shared" ref="Y96:Y102" si="99">V96+W96+X96</f>
        <v>22.6</v>
      </c>
      <c r="Z96" s="5">
        <v>60</v>
      </c>
      <c r="AA96" s="5">
        <v>4</v>
      </c>
      <c r="AB96" s="5">
        <v>0.4</v>
      </c>
      <c r="AC96" s="5">
        <v>6.7</v>
      </c>
      <c r="AD96" s="5">
        <v>20</v>
      </c>
      <c r="AE96" s="5">
        <v>60</v>
      </c>
      <c r="AF96" s="5">
        <v>180</v>
      </c>
      <c r="AG96" s="5">
        <v>0</v>
      </c>
      <c r="AH96" s="5">
        <v>0</v>
      </c>
      <c r="AI96" s="5">
        <v>0.02</v>
      </c>
      <c r="AJ96" s="5">
        <v>0</v>
      </c>
      <c r="AK96" s="5">
        <v>40.380000000000003</v>
      </c>
    </row>
    <row r="97" spans="1:37" ht="18.75" x14ac:dyDescent="0.3">
      <c r="A97" s="51">
        <v>170</v>
      </c>
      <c r="B97" s="7" t="s">
        <v>38</v>
      </c>
      <c r="C97" s="7">
        <v>14.83</v>
      </c>
      <c r="D97" s="88">
        <f t="shared" si="94"/>
        <v>0.44489999999999996</v>
      </c>
      <c r="E97" s="81">
        <f t="shared" si="95"/>
        <v>1.4830000000000001</v>
      </c>
      <c r="F97" s="88">
        <f t="shared" si="96"/>
        <v>16.757899999999999</v>
      </c>
      <c r="G97" s="8">
        <v>200</v>
      </c>
      <c r="H97" s="8">
        <v>1.45</v>
      </c>
      <c r="I97" s="8">
        <v>3.93</v>
      </c>
      <c r="J97" s="8">
        <v>10.199999999999999</v>
      </c>
      <c r="K97" s="8">
        <v>35.299999999999997</v>
      </c>
      <c r="L97" s="8">
        <v>21</v>
      </c>
      <c r="M97" s="8">
        <v>42.58</v>
      </c>
      <c r="N97" s="8">
        <v>0.95</v>
      </c>
      <c r="O97" s="8"/>
      <c r="P97" s="8">
        <v>0.4</v>
      </c>
      <c r="Q97" s="5">
        <v>5.81</v>
      </c>
      <c r="R97" s="5">
        <v>134.75</v>
      </c>
      <c r="T97" s="6">
        <v>170</v>
      </c>
      <c r="U97" s="7" t="s">
        <v>38</v>
      </c>
      <c r="V97" s="4">
        <f>(C97/200)*250</f>
        <v>18.537499999999998</v>
      </c>
      <c r="W97" s="88">
        <f t="shared" si="97"/>
        <v>0.55612499999999987</v>
      </c>
      <c r="X97" s="88">
        <f t="shared" si="98"/>
        <v>1.8537499999999998</v>
      </c>
      <c r="Y97" s="88">
        <f t="shared" si="99"/>
        <v>20.947375000000001</v>
      </c>
      <c r="Z97" s="8">
        <v>250</v>
      </c>
      <c r="AA97" s="8">
        <v>2.65</v>
      </c>
      <c r="AB97" s="8">
        <v>6.35</v>
      </c>
      <c r="AC97" s="8">
        <v>12.58</v>
      </c>
      <c r="AD97" s="8">
        <v>35.299999999999997</v>
      </c>
      <c r="AE97" s="8">
        <v>21</v>
      </c>
      <c r="AF97" s="8">
        <v>42.58</v>
      </c>
      <c r="AG97" s="8">
        <v>0.95</v>
      </c>
      <c r="AH97" s="8"/>
      <c r="AI97" s="8">
        <v>0.4</v>
      </c>
      <c r="AJ97" s="8">
        <v>8.25</v>
      </c>
      <c r="AK97" s="8">
        <v>102.3</v>
      </c>
    </row>
    <row r="98" spans="1:37" ht="30" x14ac:dyDescent="0.25">
      <c r="A98" s="67">
        <v>694</v>
      </c>
      <c r="B98" s="4" t="s">
        <v>40</v>
      </c>
      <c r="C98" s="4">
        <v>18.66</v>
      </c>
      <c r="D98" s="88">
        <f t="shared" si="94"/>
        <v>0.55979999999999996</v>
      </c>
      <c r="E98" s="81">
        <f t="shared" si="95"/>
        <v>1.8660000000000001</v>
      </c>
      <c r="F98" s="88">
        <f t="shared" si="96"/>
        <v>21.085799999999999</v>
      </c>
      <c r="G98" s="5">
        <v>150</v>
      </c>
      <c r="H98" s="5">
        <v>3.06</v>
      </c>
      <c r="I98" s="5">
        <v>4.8</v>
      </c>
      <c r="J98" s="5">
        <v>20.45</v>
      </c>
      <c r="K98" s="5">
        <v>36.979999999999997</v>
      </c>
      <c r="L98" s="5">
        <v>27.75</v>
      </c>
      <c r="M98" s="5">
        <v>86.6</v>
      </c>
      <c r="N98" s="5">
        <v>1.01</v>
      </c>
      <c r="O98" s="5">
        <v>25.5</v>
      </c>
      <c r="P98" s="5">
        <v>0.14000000000000001</v>
      </c>
      <c r="Q98" s="5">
        <v>18.7</v>
      </c>
      <c r="R98" s="5">
        <v>137.25</v>
      </c>
      <c r="T98" s="3">
        <v>694</v>
      </c>
      <c r="U98" s="4" t="s">
        <v>40</v>
      </c>
      <c r="V98" s="4">
        <f>(C98/150)*180</f>
        <v>22.391999999999999</v>
      </c>
      <c r="W98" s="88">
        <f t="shared" si="97"/>
        <v>0.67175999999999991</v>
      </c>
      <c r="X98" s="88">
        <f t="shared" si="98"/>
        <v>2.2391999999999999</v>
      </c>
      <c r="Y98" s="88">
        <f t="shared" si="99"/>
        <v>25.302959999999999</v>
      </c>
      <c r="Z98" s="5">
        <v>180</v>
      </c>
      <c r="AA98" s="5">
        <v>3.06</v>
      </c>
      <c r="AB98" s="5">
        <v>4.8</v>
      </c>
      <c r="AC98" s="5">
        <v>20.45</v>
      </c>
      <c r="AD98" s="5">
        <v>36.979999999999997</v>
      </c>
      <c r="AE98" s="5">
        <v>27.75</v>
      </c>
      <c r="AF98" s="5">
        <v>86.6</v>
      </c>
      <c r="AG98" s="5">
        <v>1.01</v>
      </c>
      <c r="AH98" s="5">
        <v>25.5</v>
      </c>
      <c r="AI98" s="5">
        <v>0.14000000000000001</v>
      </c>
      <c r="AJ98" s="5">
        <v>18.7</v>
      </c>
      <c r="AK98" s="5">
        <v>137.25</v>
      </c>
    </row>
    <row r="99" spans="1:37" x14ac:dyDescent="0.25">
      <c r="A99" s="63">
        <v>511</v>
      </c>
      <c r="B99" s="4" t="s">
        <v>60</v>
      </c>
      <c r="C99" s="4">
        <v>58.91</v>
      </c>
      <c r="D99" s="88">
        <f t="shared" si="94"/>
        <v>1.7672999999999999</v>
      </c>
      <c r="E99" s="81">
        <f t="shared" si="95"/>
        <v>5.891</v>
      </c>
      <c r="F99" s="88">
        <f t="shared" si="96"/>
        <v>66.568299999999994</v>
      </c>
      <c r="G99" s="5">
        <v>100</v>
      </c>
      <c r="H99" s="5">
        <v>19.100000000000001</v>
      </c>
      <c r="I99" s="5">
        <v>12.9</v>
      </c>
      <c r="J99" s="5">
        <v>10.26</v>
      </c>
      <c r="K99" s="5">
        <v>48.63</v>
      </c>
      <c r="L99" s="5">
        <v>36.130000000000003</v>
      </c>
      <c r="M99" s="5">
        <v>105.75</v>
      </c>
      <c r="N99" s="5">
        <v>1.0900000000000001</v>
      </c>
      <c r="O99" s="5">
        <v>15</v>
      </c>
      <c r="P99" s="5">
        <v>0.01</v>
      </c>
      <c r="Q99" s="5">
        <v>3.28</v>
      </c>
      <c r="R99" s="5">
        <v>145</v>
      </c>
      <c r="T99" s="3">
        <v>511</v>
      </c>
      <c r="U99" s="4" t="s">
        <v>60</v>
      </c>
      <c r="V99" s="4">
        <f t="shared" ref="V99:V100" si="100">C99</f>
        <v>58.91</v>
      </c>
      <c r="W99" s="88">
        <f t="shared" si="97"/>
        <v>1.7672999999999999</v>
      </c>
      <c r="X99" s="88">
        <f t="shared" si="98"/>
        <v>5.891</v>
      </c>
      <c r="Y99" s="88">
        <f t="shared" si="99"/>
        <v>66.568299999999994</v>
      </c>
      <c r="Z99" s="5">
        <v>100</v>
      </c>
      <c r="AA99" s="5">
        <v>21.3</v>
      </c>
      <c r="AB99" s="5">
        <v>15.3</v>
      </c>
      <c r="AC99" s="5">
        <v>14.25</v>
      </c>
      <c r="AD99" s="5">
        <v>48.63</v>
      </c>
      <c r="AE99" s="5">
        <v>36.130000000000003</v>
      </c>
      <c r="AF99" s="5">
        <v>105.75</v>
      </c>
      <c r="AG99" s="5">
        <v>1.0900000000000001</v>
      </c>
      <c r="AH99" s="5">
        <v>15</v>
      </c>
      <c r="AI99" s="5">
        <v>0.01</v>
      </c>
      <c r="AJ99" s="5">
        <v>3.28</v>
      </c>
      <c r="AK99" s="5">
        <v>165</v>
      </c>
    </row>
    <row r="100" spans="1:37" ht="45" x14ac:dyDescent="0.25">
      <c r="A100" s="49">
        <v>349</v>
      </c>
      <c r="B100" s="4" t="s">
        <v>61</v>
      </c>
      <c r="C100" s="31">
        <v>16.3</v>
      </c>
      <c r="D100" s="88">
        <f t="shared" si="94"/>
        <v>0.48899999999999999</v>
      </c>
      <c r="E100" s="81">
        <f t="shared" si="95"/>
        <v>1.6300000000000001</v>
      </c>
      <c r="F100" s="88">
        <f t="shared" si="96"/>
        <v>18.419</v>
      </c>
      <c r="G100" s="5">
        <v>200</v>
      </c>
      <c r="H100" s="5">
        <v>0.2</v>
      </c>
      <c r="I100" s="5">
        <v>0.2</v>
      </c>
      <c r="J100" s="5">
        <v>22.3</v>
      </c>
      <c r="K100" s="5">
        <v>12</v>
      </c>
      <c r="L100" s="5">
        <v>0</v>
      </c>
      <c r="M100" s="5">
        <v>2.4</v>
      </c>
      <c r="N100" s="5">
        <v>0.32</v>
      </c>
      <c r="O100" s="5">
        <v>0</v>
      </c>
      <c r="P100" s="5">
        <v>0</v>
      </c>
      <c r="Q100" s="5">
        <v>68</v>
      </c>
      <c r="R100" s="5">
        <v>112.49</v>
      </c>
      <c r="T100" s="3">
        <v>349</v>
      </c>
      <c r="U100" s="4" t="s">
        <v>61</v>
      </c>
      <c r="V100" s="4">
        <f t="shared" si="100"/>
        <v>16.3</v>
      </c>
      <c r="W100" s="88">
        <f t="shared" si="97"/>
        <v>0.48899999999999999</v>
      </c>
      <c r="X100" s="88">
        <f t="shared" si="98"/>
        <v>1.6300000000000001</v>
      </c>
      <c r="Y100" s="88">
        <f t="shared" si="99"/>
        <v>18.419</v>
      </c>
      <c r="Z100" s="5">
        <v>200</v>
      </c>
      <c r="AA100" s="5">
        <v>0.2</v>
      </c>
      <c r="AB100" s="5">
        <v>0.2</v>
      </c>
      <c r="AC100" s="5">
        <v>22.3</v>
      </c>
      <c r="AD100" s="5">
        <v>12</v>
      </c>
      <c r="AE100" s="5">
        <v>0</v>
      </c>
      <c r="AF100" s="5">
        <v>2.4</v>
      </c>
      <c r="AG100" s="5">
        <v>0.32</v>
      </c>
      <c r="AH100" s="5">
        <v>0</v>
      </c>
      <c r="AI100" s="5">
        <v>0</v>
      </c>
      <c r="AJ100" s="5">
        <v>68</v>
      </c>
      <c r="AK100" s="5">
        <v>112.49</v>
      </c>
    </row>
    <row r="101" spans="1:37" x14ac:dyDescent="0.25">
      <c r="A101" s="3"/>
      <c r="B101" s="31" t="s">
        <v>27</v>
      </c>
      <c r="C101" s="31">
        <v>1.8</v>
      </c>
      <c r="D101" s="88">
        <f t="shared" si="94"/>
        <v>5.3999999999999999E-2</v>
      </c>
      <c r="E101" s="81">
        <f t="shared" si="95"/>
        <v>0.18000000000000002</v>
      </c>
      <c r="F101" s="88">
        <f t="shared" si="96"/>
        <v>2.0340000000000003</v>
      </c>
      <c r="G101" s="37">
        <v>20</v>
      </c>
      <c r="H101" s="37">
        <v>3.2</v>
      </c>
      <c r="I101" s="37">
        <v>1.36</v>
      </c>
      <c r="J101" s="37">
        <v>14.26</v>
      </c>
      <c r="K101" s="37">
        <v>125</v>
      </c>
      <c r="L101" s="37">
        <v>36</v>
      </c>
      <c r="M101" s="37">
        <v>129</v>
      </c>
      <c r="N101" s="37">
        <v>3.6</v>
      </c>
      <c r="O101" s="37">
        <v>0</v>
      </c>
      <c r="P101" s="37">
        <v>0.3</v>
      </c>
      <c r="Q101" s="37">
        <v>0.2</v>
      </c>
      <c r="R101" s="37">
        <v>82</v>
      </c>
      <c r="S101" s="30"/>
      <c r="T101" s="37"/>
      <c r="U101" s="31" t="s">
        <v>27</v>
      </c>
      <c r="V101" s="31">
        <v>1.8</v>
      </c>
      <c r="W101" s="88">
        <f t="shared" si="97"/>
        <v>5.3999999999999999E-2</v>
      </c>
      <c r="X101" s="88">
        <f t="shared" si="98"/>
        <v>0.18000000000000002</v>
      </c>
      <c r="Y101" s="88">
        <f t="shared" si="99"/>
        <v>2.0340000000000003</v>
      </c>
      <c r="Z101" s="37">
        <v>20</v>
      </c>
      <c r="AA101" s="37">
        <v>3.2</v>
      </c>
      <c r="AB101" s="37">
        <v>1.36</v>
      </c>
      <c r="AC101" s="37">
        <v>14.26</v>
      </c>
      <c r="AD101" s="37">
        <v>125</v>
      </c>
      <c r="AE101" s="37">
        <v>36</v>
      </c>
      <c r="AF101" s="37">
        <v>129</v>
      </c>
      <c r="AG101" s="37">
        <v>3.6</v>
      </c>
      <c r="AH101" s="37">
        <v>0</v>
      </c>
      <c r="AI101" s="37">
        <v>0.3</v>
      </c>
      <c r="AJ101" s="37">
        <v>0.2</v>
      </c>
      <c r="AK101" s="37">
        <v>82</v>
      </c>
    </row>
    <row r="102" spans="1:37" ht="36.75" customHeight="1" x14ac:dyDescent="0.25">
      <c r="A102" s="53"/>
      <c r="B102" s="31" t="s">
        <v>71</v>
      </c>
      <c r="C102" s="31">
        <v>1.8</v>
      </c>
      <c r="D102" s="88">
        <f t="shared" si="94"/>
        <v>5.3999999999999999E-2</v>
      </c>
      <c r="E102" s="81">
        <f t="shared" si="95"/>
        <v>0.18000000000000002</v>
      </c>
      <c r="F102" s="88">
        <f t="shared" si="96"/>
        <v>2.0340000000000003</v>
      </c>
      <c r="G102" s="37">
        <v>30</v>
      </c>
      <c r="H102" s="37">
        <v>2.4</v>
      </c>
      <c r="I102" s="37">
        <v>1.6</v>
      </c>
      <c r="J102" s="37">
        <v>12.8</v>
      </c>
      <c r="K102" s="37">
        <v>21.9</v>
      </c>
      <c r="L102" s="37">
        <v>12</v>
      </c>
      <c r="M102" s="37">
        <v>37.5</v>
      </c>
      <c r="N102" s="37">
        <v>0.8</v>
      </c>
      <c r="O102" s="37">
        <v>0</v>
      </c>
      <c r="P102" s="37">
        <v>0.4</v>
      </c>
      <c r="Q102" s="37">
        <v>0.4</v>
      </c>
      <c r="R102" s="37">
        <v>78</v>
      </c>
      <c r="S102" s="30"/>
      <c r="T102" s="37"/>
      <c r="U102" s="31" t="s">
        <v>71</v>
      </c>
      <c r="V102" s="31">
        <v>1.8</v>
      </c>
      <c r="W102" s="88">
        <f t="shared" si="97"/>
        <v>5.3999999999999999E-2</v>
      </c>
      <c r="X102" s="88">
        <f t="shared" si="98"/>
        <v>0.18000000000000002</v>
      </c>
      <c r="Y102" s="88">
        <f t="shared" si="99"/>
        <v>2.0340000000000003</v>
      </c>
      <c r="Z102" s="37">
        <v>30</v>
      </c>
      <c r="AA102" s="37">
        <v>2.4</v>
      </c>
      <c r="AB102" s="37">
        <v>1.6</v>
      </c>
      <c r="AC102" s="37">
        <v>12.8</v>
      </c>
      <c r="AD102" s="37">
        <v>21.9</v>
      </c>
      <c r="AE102" s="37">
        <v>12</v>
      </c>
      <c r="AF102" s="37">
        <v>37.5</v>
      </c>
      <c r="AG102" s="37">
        <v>0.8</v>
      </c>
      <c r="AH102" s="37">
        <v>0</v>
      </c>
      <c r="AI102" s="37">
        <v>0.4</v>
      </c>
      <c r="AJ102" s="37">
        <v>0.4</v>
      </c>
      <c r="AK102" s="37">
        <v>78</v>
      </c>
    </row>
    <row r="103" spans="1:37" ht="29.25" customHeight="1" x14ac:dyDescent="0.25">
      <c r="A103" s="3"/>
      <c r="B103" s="12" t="s">
        <v>20</v>
      </c>
      <c r="C103" s="12">
        <f>SUM(C96:C102)</f>
        <v>132.30000000000001</v>
      </c>
      <c r="D103" s="88">
        <f>C103*3%</f>
        <v>3.9690000000000003</v>
      </c>
      <c r="E103" s="81">
        <f>C103*10%</f>
        <v>13.230000000000002</v>
      </c>
      <c r="F103" s="88">
        <f>C103+D103+E103</f>
        <v>149.499</v>
      </c>
      <c r="G103" s="5"/>
      <c r="H103" s="8">
        <f t="shared" ref="H103:N103" si="101">SUM(H97:H102)</f>
        <v>29.409999999999997</v>
      </c>
      <c r="I103" s="8">
        <f t="shared" si="101"/>
        <v>24.790000000000003</v>
      </c>
      <c r="J103" s="8">
        <f t="shared" si="101"/>
        <v>90.27</v>
      </c>
      <c r="K103" s="8">
        <f t="shared" si="101"/>
        <v>279.80999999999995</v>
      </c>
      <c r="L103" s="8">
        <f t="shared" si="101"/>
        <v>132.88</v>
      </c>
      <c r="M103" s="8">
        <f t="shared" si="101"/>
        <v>403.83000000000004</v>
      </c>
      <c r="N103" s="8">
        <f t="shared" si="101"/>
        <v>7.77</v>
      </c>
      <c r="O103" s="8">
        <f>SUM(O97:O99)</f>
        <v>40.5</v>
      </c>
      <c r="P103" s="8">
        <f>SUM(P97:P102)</f>
        <v>1.25</v>
      </c>
      <c r="Q103" s="8">
        <f>SUM(Q97:Q102)</f>
        <v>96.39</v>
      </c>
      <c r="R103" s="8">
        <f>SUM(R97:R102)</f>
        <v>689.49</v>
      </c>
      <c r="T103" s="2"/>
      <c r="U103" s="12" t="s">
        <v>20</v>
      </c>
      <c r="V103" s="12">
        <f>SUM(V96:V102)</f>
        <v>139.73950000000002</v>
      </c>
      <c r="W103" s="88">
        <f>V103*3%</f>
        <v>4.1921850000000003</v>
      </c>
      <c r="X103" s="88">
        <f>V103*10%</f>
        <v>13.973950000000002</v>
      </c>
      <c r="Y103" s="88">
        <f>V103+W103+X103</f>
        <v>157.90563500000002</v>
      </c>
      <c r="Z103" s="5"/>
      <c r="AA103" s="8">
        <f t="shared" ref="AA103:AG103" si="102">SUM(AA97:AA102)</f>
        <v>32.81</v>
      </c>
      <c r="AB103" s="8">
        <f t="shared" si="102"/>
        <v>29.61</v>
      </c>
      <c r="AC103" s="8">
        <f t="shared" si="102"/>
        <v>96.64</v>
      </c>
      <c r="AD103" s="8">
        <f t="shared" si="102"/>
        <v>279.80999999999995</v>
      </c>
      <c r="AE103" s="8">
        <f t="shared" si="102"/>
        <v>132.88</v>
      </c>
      <c r="AF103" s="8">
        <f t="shared" si="102"/>
        <v>403.83000000000004</v>
      </c>
      <c r="AG103" s="8">
        <f t="shared" si="102"/>
        <v>7.77</v>
      </c>
      <c r="AH103" s="8">
        <f>SUM(AH97:AH99)</f>
        <v>40.5</v>
      </c>
      <c r="AI103" s="8">
        <f>SUM(AI97:AI102)</f>
        <v>1.25</v>
      </c>
      <c r="AJ103" s="8">
        <f>SUM(AJ97:AJ102)</f>
        <v>98.830000000000013</v>
      </c>
      <c r="AK103" s="8">
        <f>SUM(AK97:AK102)</f>
        <v>677.04</v>
      </c>
    </row>
    <row r="104" spans="1:37" s="103" customFormat="1" x14ac:dyDescent="0.25">
      <c r="A104" s="109"/>
      <c r="B104" s="104" t="s">
        <v>28</v>
      </c>
      <c r="C104" s="104">
        <f>-C93+C103</f>
        <v>89.700000000000017</v>
      </c>
      <c r="D104" s="101">
        <f>C104*3%</f>
        <v>2.6910000000000003</v>
      </c>
      <c r="E104" s="102">
        <f>C104*10%</f>
        <v>8.9700000000000024</v>
      </c>
      <c r="F104" s="101">
        <f>C104+D104+E104</f>
        <v>101.36100000000002</v>
      </c>
      <c r="G104" s="105"/>
      <c r="H104" s="106">
        <f t="shared" ref="H104:R104" si="103">H93+H103</f>
        <v>33.01</v>
      </c>
      <c r="I104" s="106">
        <f t="shared" si="103"/>
        <v>39.69</v>
      </c>
      <c r="J104" s="106">
        <f t="shared" si="103"/>
        <v>152.32999999999998</v>
      </c>
      <c r="K104" s="106">
        <f t="shared" si="103"/>
        <v>517.91</v>
      </c>
      <c r="L104" s="106">
        <f t="shared" si="103"/>
        <v>138.78</v>
      </c>
      <c r="M104" s="106">
        <f t="shared" si="103"/>
        <v>592.23</v>
      </c>
      <c r="N104" s="106">
        <f t="shared" si="103"/>
        <v>8.5299999999999994</v>
      </c>
      <c r="O104" s="106">
        <f t="shared" si="103"/>
        <v>149</v>
      </c>
      <c r="P104" s="106">
        <f t="shared" si="103"/>
        <v>1.28</v>
      </c>
      <c r="Q104" s="106">
        <f t="shared" si="103"/>
        <v>96.96</v>
      </c>
      <c r="R104" s="107">
        <f t="shared" si="103"/>
        <v>958.89</v>
      </c>
      <c r="T104" s="105"/>
      <c r="U104" s="104" t="s">
        <v>28</v>
      </c>
      <c r="V104" s="104">
        <f>V93+V103</f>
        <v>186.38283333333337</v>
      </c>
      <c r="W104" s="101">
        <f>V104*3%</f>
        <v>5.5914850000000005</v>
      </c>
      <c r="X104" s="101">
        <f>V104*10%</f>
        <v>18.638283333333337</v>
      </c>
      <c r="Y104" s="101">
        <f>Y93+Y103</f>
        <v>210.61260166666668</v>
      </c>
      <c r="Z104" s="105"/>
      <c r="AA104" s="106">
        <f t="shared" ref="AA104:AK104" si="104">AA93+AA103</f>
        <v>47.550000000000004</v>
      </c>
      <c r="AB104" s="106">
        <f t="shared" si="104"/>
        <v>44.66</v>
      </c>
      <c r="AC104" s="106">
        <f t="shared" si="104"/>
        <v>161.43</v>
      </c>
      <c r="AD104" s="106">
        <f t="shared" si="104"/>
        <v>517.91</v>
      </c>
      <c r="AE104" s="106">
        <f t="shared" si="104"/>
        <v>138.78</v>
      </c>
      <c r="AF104" s="106">
        <f t="shared" si="104"/>
        <v>592.23</v>
      </c>
      <c r="AG104" s="106">
        <f t="shared" si="104"/>
        <v>8.5299999999999994</v>
      </c>
      <c r="AH104" s="106">
        <f t="shared" si="104"/>
        <v>149</v>
      </c>
      <c r="AI104" s="106">
        <f t="shared" si="104"/>
        <v>1.28</v>
      </c>
      <c r="AJ104" s="106">
        <f t="shared" si="104"/>
        <v>98.830000000000013</v>
      </c>
      <c r="AK104" s="107">
        <f t="shared" si="104"/>
        <v>986.54</v>
      </c>
    </row>
    <row r="105" spans="1:37" x14ac:dyDescent="0.25">
      <c r="A105" s="10"/>
    </row>
    <row r="106" spans="1:37" ht="31.5" customHeight="1" x14ac:dyDescent="0.25">
      <c r="A106" s="115" t="s">
        <v>86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6"/>
      <c r="X106" s="116"/>
      <c r="Y106" s="116"/>
      <c r="Z106" s="115"/>
      <c r="AA106" s="115"/>
      <c r="AB106" s="115"/>
      <c r="AC106" s="115" t="s">
        <v>87</v>
      </c>
      <c r="AD106" s="115"/>
      <c r="AE106" s="115"/>
      <c r="AF106" s="115"/>
      <c r="AG106" s="115"/>
      <c r="AH106" s="115"/>
      <c r="AI106" s="115"/>
      <c r="AJ106" s="115"/>
      <c r="AK106" s="117">
        <v>45199</v>
      </c>
    </row>
    <row r="107" spans="1:37" ht="23.25" thickBot="1" x14ac:dyDescent="0.35">
      <c r="A107" s="36"/>
      <c r="B107" s="55"/>
      <c r="C107" s="55"/>
      <c r="D107" s="55"/>
      <c r="E107" s="55"/>
      <c r="F107" s="55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60"/>
      <c r="U107" s="130" t="s">
        <v>69</v>
      </c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2"/>
    </row>
    <row r="108" spans="1:37" x14ac:dyDescent="0.25">
      <c r="A108" s="21"/>
      <c r="B108" s="124"/>
      <c r="C108" s="74"/>
      <c r="D108" s="83"/>
      <c r="E108" s="83"/>
      <c r="F108" s="83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2"/>
      <c r="T108" s="123" t="s">
        <v>0</v>
      </c>
      <c r="U108" s="123" t="s">
        <v>47</v>
      </c>
      <c r="V108" s="78"/>
      <c r="W108" s="91"/>
      <c r="X108" s="91"/>
      <c r="Y108" s="114"/>
      <c r="Z108" s="123" t="s">
        <v>2</v>
      </c>
      <c r="AA108" s="123" t="s">
        <v>48</v>
      </c>
      <c r="AB108" s="123"/>
      <c r="AC108" s="123"/>
      <c r="AD108" s="123" t="s">
        <v>4</v>
      </c>
      <c r="AE108" s="123"/>
      <c r="AF108" s="123"/>
      <c r="AG108" s="123"/>
      <c r="AH108" s="123" t="s">
        <v>5</v>
      </c>
      <c r="AI108" s="123"/>
      <c r="AJ108" s="123"/>
      <c r="AK108" s="129" t="s">
        <v>49</v>
      </c>
    </row>
    <row r="109" spans="1:37" ht="32.25" thickBot="1" x14ac:dyDescent="0.3">
      <c r="A109" s="10"/>
      <c r="B109" s="124"/>
      <c r="C109" s="74"/>
      <c r="D109" s="83"/>
      <c r="E109" s="83"/>
      <c r="F109" s="83"/>
      <c r="G109" s="124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122"/>
      <c r="T109" s="123"/>
      <c r="U109" s="123"/>
      <c r="V109" s="79" t="s">
        <v>83</v>
      </c>
      <c r="W109" s="87" t="s">
        <v>84</v>
      </c>
      <c r="X109" s="87" t="s">
        <v>85</v>
      </c>
      <c r="Y109" s="79" t="s">
        <v>83</v>
      </c>
      <c r="Z109" s="123"/>
      <c r="AA109" s="15" t="s">
        <v>7</v>
      </c>
      <c r="AB109" s="15" t="s">
        <v>8</v>
      </c>
      <c r="AC109" s="15" t="s">
        <v>9</v>
      </c>
      <c r="AD109" s="15" t="s">
        <v>10</v>
      </c>
      <c r="AE109" s="15" t="s">
        <v>11</v>
      </c>
      <c r="AF109" s="15" t="s">
        <v>50</v>
      </c>
      <c r="AG109" s="15" t="s">
        <v>13</v>
      </c>
      <c r="AH109" s="15" t="s">
        <v>51</v>
      </c>
      <c r="AI109" s="15" t="s">
        <v>15</v>
      </c>
      <c r="AJ109" s="15" t="s">
        <v>52</v>
      </c>
      <c r="AK109" s="129"/>
    </row>
    <row r="110" spans="1:37" x14ac:dyDescent="0.25">
      <c r="A110" s="1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T110" s="14"/>
      <c r="U110" s="121" t="s">
        <v>21</v>
      </c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</row>
    <row r="111" spans="1:37" ht="30" x14ac:dyDescent="0.25">
      <c r="A111" s="33"/>
      <c r="B111" s="52"/>
      <c r="C111" s="77"/>
      <c r="D111" s="86"/>
      <c r="E111" s="86"/>
      <c r="F111" s="8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T111" s="73">
        <v>70</v>
      </c>
      <c r="U111" s="4" t="s">
        <v>73</v>
      </c>
      <c r="V111" s="4">
        <v>20</v>
      </c>
      <c r="W111" s="88">
        <f t="shared" ref="W111:W119" si="105">V111*3%</f>
        <v>0.6</v>
      </c>
      <c r="X111" s="88">
        <f t="shared" ref="X111" si="106">V111*10%</f>
        <v>2</v>
      </c>
      <c r="Y111" s="88">
        <f t="shared" ref="Y111" si="107">V111+W111+X111</f>
        <v>22.6</v>
      </c>
      <c r="Z111" s="5">
        <v>60</v>
      </c>
      <c r="AA111" s="5">
        <v>4</v>
      </c>
      <c r="AB111" s="5">
        <v>0.4</v>
      </c>
      <c r="AC111" s="5">
        <v>6.7</v>
      </c>
      <c r="AD111" s="5">
        <v>20</v>
      </c>
      <c r="AE111" s="5">
        <v>60</v>
      </c>
      <c r="AF111" s="5">
        <v>180</v>
      </c>
      <c r="AG111" s="5">
        <v>0</v>
      </c>
      <c r="AH111" s="5">
        <v>0</v>
      </c>
      <c r="AI111" s="5">
        <v>0.02</v>
      </c>
      <c r="AJ111" s="5">
        <v>0</v>
      </c>
      <c r="AK111" s="5">
        <v>40.380000000000003</v>
      </c>
    </row>
    <row r="112" spans="1:37" x14ac:dyDescent="0.25">
      <c r="A112" s="33"/>
      <c r="B112" s="68"/>
      <c r="C112" s="77"/>
      <c r="D112" s="86"/>
      <c r="E112" s="86"/>
      <c r="F112" s="8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T112" s="14"/>
      <c r="U112" s="68" t="s">
        <v>82</v>
      </c>
      <c r="V112" s="77">
        <v>15</v>
      </c>
      <c r="W112" s="88">
        <f t="shared" si="105"/>
        <v>0.44999999999999996</v>
      </c>
      <c r="X112" s="88">
        <f t="shared" ref="X112:X119" si="108">V112*10%</f>
        <v>1.5</v>
      </c>
      <c r="Y112" s="88">
        <f t="shared" ref="Y112:Y119" si="109">V112+W112+X112</f>
        <v>16.95</v>
      </c>
      <c r="Z112" s="5">
        <v>80</v>
      </c>
      <c r="AA112" s="5">
        <v>7.9</v>
      </c>
      <c r="AB112" s="5">
        <v>9.4</v>
      </c>
      <c r="AC112" s="5">
        <v>55.5</v>
      </c>
      <c r="AD112" s="5"/>
      <c r="AE112" s="5"/>
      <c r="AF112" s="5"/>
      <c r="AG112" s="5"/>
      <c r="AH112" s="5"/>
      <c r="AI112" s="5"/>
      <c r="AJ112" s="5"/>
      <c r="AK112" s="5">
        <v>339</v>
      </c>
    </row>
    <row r="113" spans="1:37" ht="33" customHeight="1" x14ac:dyDescent="0.25">
      <c r="A113" s="35"/>
      <c r="B113" s="52"/>
      <c r="C113" s="77"/>
      <c r="D113" s="86"/>
      <c r="E113" s="86"/>
      <c r="F113" s="8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T113" s="50">
        <v>83</v>
      </c>
      <c r="U113" s="32" t="s">
        <v>80</v>
      </c>
      <c r="V113" s="32">
        <v>25.25</v>
      </c>
      <c r="W113" s="88">
        <f t="shared" si="105"/>
        <v>0.75749999999999995</v>
      </c>
      <c r="X113" s="88">
        <f t="shared" si="108"/>
        <v>2.5250000000000004</v>
      </c>
      <c r="Y113" s="88">
        <f t="shared" si="109"/>
        <v>28.532499999999999</v>
      </c>
      <c r="Z113" s="50">
        <v>250</v>
      </c>
      <c r="AA113" s="50">
        <v>4.1500000000000004</v>
      </c>
      <c r="AB113" s="50">
        <v>3.75</v>
      </c>
      <c r="AC113" s="50">
        <v>20.399999999999999</v>
      </c>
      <c r="AD113" s="50">
        <v>24.6</v>
      </c>
      <c r="AE113" s="50">
        <v>27</v>
      </c>
      <c r="AF113" s="50">
        <v>66.650000000000006</v>
      </c>
      <c r="AG113" s="50">
        <v>1.0900000000000001</v>
      </c>
      <c r="AH113" s="50"/>
      <c r="AI113" s="50">
        <v>0.11</v>
      </c>
      <c r="AJ113" s="50">
        <v>8.25</v>
      </c>
      <c r="AK113" s="50">
        <v>106.32</v>
      </c>
    </row>
    <row r="114" spans="1:37" ht="39" customHeight="1" x14ac:dyDescent="0.25">
      <c r="A114" s="55"/>
      <c r="B114" s="52"/>
      <c r="C114" s="77"/>
      <c r="D114" s="86"/>
      <c r="E114" s="86"/>
      <c r="F114" s="86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T114" s="6">
        <v>309</v>
      </c>
      <c r="U114" s="7" t="s">
        <v>44</v>
      </c>
      <c r="V114" s="7">
        <v>8.2200000000000006</v>
      </c>
      <c r="W114" s="88">
        <f t="shared" si="105"/>
        <v>0.24660000000000001</v>
      </c>
      <c r="X114" s="88">
        <f t="shared" si="108"/>
        <v>0.82200000000000006</v>
      </c>
      <c r="Y114" s="88">
        <f t="shared" si="109"/>
        <v>9.2886000000000024</v>
      </c>
      <c r="Z114" s="8">
        <v>180</v>
      </c>
      <c r="AA114" s="5">
        <v>5.52</v>
      </c>
      <c r="AB114" s="5">
        <v>4.5199999999999996</v>
      </c>
      <c r="AC114" s="5">
        <v>26.45</v>
      </c>
      <c r="AD114" s="5">
        <v>4.8600000000000003</v>
      </c>
      <c r="AE114" s="5">
        <v>21.12</v>
      </c>
      <c r="AF114" s="5">
        <v>37.17</v>
      </c>
      <c r="AG114" s="5">
        <v>1.1100000000000001</v>
      </c>
      <c r="AH114" s="5">
        <v>21</v>
      </c>
      <c r="AI114" s="5">
        <v>0.06</v>
      </c>
      <c r="AJ114" s="5">
        <v>0</v>
      </c>
      <c r="AK114" s="5">
        <v>168.45</v>
      </c>
    </row>
    <row r="115" spans="1:37" ht="40.5" customHeight="1" x14ac:dyDescent="0.25">
      <c r="A115" s="35"/>
      <c r="B115" s="52"/>
      <c r="C115" s="77"/>
      <c r="D115" s="86"/>
      <c r="E115" s="86"/>
      <c r="F115" s="8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T115" s="3">
        <v>354</v>
      </c>
      <c r="U115" s="4" t="s">
        <v>25</v>
      </c>
      <c r="V115" s="4">
        <v>69.239999999999995</v>
      </c>
      <c r="W115" s="88">
        <f t="shared" si="105"/>
        <v>2.0771999999999999</v>
      </c>
      <c r="X115" s="88">
        <f t="shared" si="108"/>
        <v>6.9239999999999995</v>
      </c>
      <c r="Y115" s="88">
        <f t="shared" si="109"/>
        <v>78.241199999999992</v>
      </c>
      <c r="Z115" s="5" t="s">
        <v>30</v>
      </c>
      <c r="AA115" s="5">
        <v>23.6</v>
      </c>
      <c r="AB115" s="5">
        <v>18.399999999999999</v>
      </c>
      <c r="AC115" s="5">
        <v>6.6</v>
      </c>
      <c r="AD115" s="5">
        <v>54.5</v>
      </c>
      <c r="AE115" s="5">
        <v>20.3</v>
      </c>
      <c r="AF115" s="5">
        <v>132.9</v>
      </c>
      <c r="AG115" s="5">
        <v>1.62</v>
      </c>
      <c r="AH115" s="5">
        <v>43</v>
      </c>
      <c r="AI115" s="5">
        <v>0.05</v>
      </c>
      <c r="AJ115" s="5">
        <v>0.02</v>
      </c>
      <c r="AK115" s="5">
        <v>245</v>
      </c>
    </row>
    <row r="116" spans="1:37" ht="27" customHeight="1" x14ac:dyDescent="0.25">
      <c r="A116" s="47"/>
      <c r="B116" s="52"/>
      <c r="C116" s="77"/>
      <c r="D116" s="86"/>
      <c r="E116" s="86"/>
      <c r="F116" s="86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T116" s="3">
        <v>943</v>
      </c>
      <c r="U116" s="4" t="s">
        <v>72</v>
      </c>
      <c r="V116" s="4">
        <v>3.42</v>
      </c>
      <c r="W116" s="88">
        <f t="shared" si="105"/>
        <v>0.1026</v>
      </c>
      <c r="X116" s="88">
        <f t="shared" si="108"/>
        <v>0.34200000000000003</v>
      </c>
      <c r="Y116" s="88">
        <f t="shared" si="109"/>
        <v>3.8645999999999998</v>
      </c>
      <c r="Z116" s="5">
        <v>200</v>
      </c>
      <c r="AA116" s="5">
        <v>0.2</v>
      </c>
      <c r="AB116" s="5">
        <v>0</v>
      </c>
      <c r="AC116" s="5">
        <v>14</v>
      </c>
      <c r="AD116" s="5">
        <v>6</v>
      </c>
      <c r="AE116" s="5">
        <v>0</v>
      </c>
      <c r="AF116" s="5">
        <v>0</v>
      </c>
      <c r="AG116" s="5">
        <v>0.4</v>
      </c>
      <c r="AH116" s="5">
        <v>0</v>
      </c>
      <c r="AI116" s="5">
        <v>0</v>
      </c>
      <c r="AJ116" s="5">
        <v>0</v>
      </c>
      <c r="AK116" s="5">
        <v>28</v>
      </c>
    </row>
    <row r="117" spans="1:37" ht="29.25" customHeight="1" x14ac:dyDescent="0.25">
      <c r="A117" s="27"/>
      <c r="B117" s="34"/>
      <c r="C117" s="34"/>
      <c r="D117" s="34"/>
      <c r="E117" s="34"/>
      <c r="F117" s="34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0"/>
      <c r="T117" s="37"/>
      <c r="U117" s="31" t="s">
        <v>27</v>
      </c>
      <c r="V117" s="31">
        <v>1.8</v>
      </c>
      <c r="W117" s="88">
        <f t="shared" si="105"/>
        <v>5.3999999999999999E-2</v>
      </c>
      <c r="X117" s="88">
        <f t="shared" si="108"/>
        <v>0.18000000000000002</v>
      </c>
      <c r="Y117" s="88">
        <f t="shared" si="109"/>
        <v>2.0340000000000003</v>
      </c>
      <c r="Z117" s="37">
        <v>20</v>
      </c>
      <c r="AA117" s="37">
        <v>3.2</v>
      </c>
      <c r="AB117" s="37">
        <v>1.36</v>
      </c>
      <c r="AC117" s="37">
        <v>14.26</v>
      </c>
      <c r="AD117" s="37">
        <v>125</v>
      </c>
      <c r="AE117" s="37">
        <v>36</v>
      </c>
      <c r="AF117" s="37">
        <v>129</v>
      </c>
      <c r="AG117" s="37">
        <v>3.6</v>
      </c>
      <c r="AH117" s="37">
        <v>0</v>
      </c>
      <c r="AI117" s="37">
        <v>0.3</v>
      </c>
      <c r="AJ117" s="37">
        <v>0.2</v>
      </c>
      <c r="AK117" s="37">
        <v>82</v>
      </c>
    </row>
    <row r="118" spans="1:37" ht="38.25" customHeight="1" x14ac:dyDescent="0.3">
      <c r="A118" s="59"/>
      <c r="B118" s="34"/>
      <c r="C118" s="34"/>
      <c r="D118" s="34"/>
      <c r="E118" s="34"/>
      <c r="F118" s="34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0"/>
      <c r="T118" s="37"/>
      <c r="U118" s="31" t="s">
        <v>71</v>
      </c>
      <c r="V118" s="31">
        <v>1.8</v>
      </c>
      <c r="W118" s="88">
        <f t="shared" si="105"/>
        <v>5.3999999999999999E-2</v>
      </c>
      <c r="X118" s="88">
        <f t="shared" si="108"/>
        <v>0.18000000000000002</v>
      </c>
      <c r="Y118" s="88">
        <f t="shared" si="109"/>
        <v>2.0340000000000003</v>
      </c>
      <c r="Z118" s="37">
        <v>30</v>
      </c>
      <c r="AA118" s="37">
        <v>2.4</v>
      </c>
      <c r="AB118" s="37">
        <v>1.6</v>
      </c>
      <c r="AC118" s="37">
        <v>12.8</v>
      </c>
      <c r="AD118" s="37">
        <v>21.9</v>
      </c>
      <c r="AE118" s="37">
        <v>12</v>
      </c>
      <c r="AF118" s="37">
        <v>37.5</v>
      </c>
      <c r="AG118" s="37">
        <v>0.8</v>
      </c>
      <c r="AH118" s="37">
        <v>0</v>
      </c>
      <c r="AI118" s="37">
        <v>0.4</v>
      </c>
      <c r="AJ118" s="37">
        <v>0.4</v>
      </c>
      <c r="AK118" s="37">
        <v>78</v>
      </c>
    </row>
    <row r="119" spans="1:37" s="103" customFormat="1" ht="27.75" customHeight="1" x14ac:dyDescent="0.25">
      <c r="A119" s="111"/>
      <c r="B119" s="98"/>
      <c r="C119" s="98"/>
      <c r="D119" s="98"/>
      <c r="E119" s="98"/>
      <c r="F119" s="98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T119" s="108"/>
      <c r="U119" s="99" t="s">
        <v>20</v>
      </c>
      <c r="V119" s="99">
        <f>SUM(V111:V118)</f>
        <v>144.72999999999999</v>
      </c>
      <c r="W119" s="101">
        <f t="shared" si="105"/>
        <v>4.3418999999999999</v>
      </c>
      <c r="X119" s="101">
        <f t="shared" si="108"/>
        <v>14.472999999999999</v>
      </c>
      <c r="Y119" s="101">
        <f t="shared" si="109"/>
        <v>163.54489999999998</v>
      </c>
      <c r="Z119" s="113"/>
      <c r="AA119" s="113">
        <f t="shared" ref="AA119:AK119" si="110">SUM(AA113:AA118)</f>
        <v>39.070000000000007</v>
      </c>
      <c r="AB119" s="113">
        <f t="shared" si="110"/>
        <v>29.63</v>
      </c>
      <c r="AC119" s="113">
        <f t="shared" si="110"/>
        <v>94.509999999999991</v>
      </c>
      <c r="AD119" s="113">
        <f t="shared" si="110"/>
        <v>236.86</v>
      </c>
      <c r="AE119" s="113">
        <f t="shared" si="110"/>
        <v>116.42</v>
      </c>
      <c r="AF119" s="113">
        <f t="shared" si="110"/>
        <v>403.22</v>
      </c>
      <c r="AG119" s="113">
        <f t="shared" si="110"/>
        <v>8.620000000000001</v>
      </c>
      <c r="AH119" s="113">
        <f t="shared" si="110"/>
        <v>64</v>
      </c>
      <c r="AI119" s="113">
        <f t="shared" si="110"/>
        <v>0.92</v>
      </c>
      <c r="AJ119" s="113">
        <f t="shared" si="110"/>
        <v>8.8699999999999992</v>
      </c>
      <c r="AK119" s="113">
        <f t="shared" si="110"/>
        <v>707.77</v>
      </c>
    </row>
    <row r="120" spans="1:37" x14ac:dyDescent="0.25"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</row>
    <row r="121" spans="1:37" ht="15.75" customHeight="1" x14ac:dyDescent="0.25">
      <c r="A121" s="40"/>
      <c r="B121" s="39"/>
      <c r="C121" s="39"/>
      <c r="D121" s="39"/>
      <c r="E121" s="39"/>
      <c r="F121" s="39"/>
      <c r="W121" s="97"/>
      <c r="X121" s="97"/>
      <c r="Y121" s="97"/>
    </row>
    <row r="122" spans="1:37" ht="15.75" customHeight="1" x14ac:dyDescent="0.25">
      <c r="A122" s="40"/>
      <c r="B122" s="147"/>
      <c r="C122" s="147"/>
      <c r="D122" s="147"/>
      <c r="E122" s="147"/>
      <c r="F122" s="147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</row>
    <row r="123" spans="1:37" ht="15.75" customHeight="1" x14ac:dyDescent="0.25">
      <c r="A123" s="10"/>
      <c r="B123" s="149"/>
      <c r="C123" s="149"/>
      <c r="D123" s="149"/>
      <c r="E123" s="149"/>
      <c r="F123" s="149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50"/>
    </row>
    <row r="124" spans="1:37" ht="15.75" customHeight="1" x14ac:dyDescent="0.25">
      <c r="A124" s="10"/>
      <c r="B124" s="147"/>
      <c r="C124" s="147"/>
      <c r="D124" s="147"/>
      <c r="E124" s="147"/>
      <c r="F124" s="147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</row>
    <row r="125" spans="1:37" ht="15.75" customHeight="1" x14ac:dyDescent="0.25">
      <c r="A125" s="10"/>
      <c r="B125" s="147"/>
      <c r="C125" s="147"/>
      <c r="D125" s="147"/>
      <c r="E125" s="147"/>
      <c r="F125" s="147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</row>
  </sheetData>
  <mergeCells count="119">
    <mergeCell ref="B120:AK120"/>
    <mergeCell ref="A3:A4"/>
    <mergeCell ref="B122:AK122"/>
    <mergeCell ref="B123:AK123"/>
    <mergeCell ref="B124:AK124"/>
    <mergeCell ref="B125:AK125"/>
    <mergeCell ref="B2:R2"/>
    <mergeCell ref="B22:R22"/>
    <mergeCell ref="Z2:AK2"/>
    <mergeCell ref="G23:G24"/>
    <mergeCell ref="H23:J23"/>
    <mergeCell ref="K23:N23"/>
    <mergeCell ref="O23:Q23"/>
    <mergeCell ref="U3:U4"/>
    <mergeCell ref="Z3:Z4"/>
    <mergeCell ref="AA3:AC3"/>
    <mergeCell ref="B11:R11"/>
    <mergeCell ref="U11:AK11"/>
    <mergeCell ref="AH23:AJ23"/>
    <mergeCell ref="AK23:AK24"/>
    <mergeCell ref="R23:R24"/>
    <mergeCell ref="T23:T24"/>
    <mergeCell ref="U23:U24"/>
    <mergeCell ref="Z23:Z24"/>
    <mergeCell ref="AA23:AC23"/>
    <mergeCell ref="AD23:AG23"/>
    <mergeCell ref="B23:B24"/>
    <mergeCell ref="B3:B4"/>
    <mergeCell ref="G3:G4"/>
    <mergeCell ref="H3:J3"/>
    <mergeCell ref="K3:N3"/>
    <mergeCell ref="O3:Q3"/>
    <mergeCell ref="B5:R5"/>
    <mergeCell ref="U5:AK5"/>
    <mergeCell ref="R3:R4"/>
    <mergeCell ref="T3:T4"/>
    <mergeCell ref="AD3:AG3"/>
    <mergeCell ref="AH3:AJ3"/>
    <mergeCell ref="AK3:AK4"/>
    <mergeCell ref="B43:B44"/>
    <mergeCell ref="G43:G44"/>
    <mergeCell ref="H43:J43"/>
    <mergeCell ref="K43:N43"/>
    <mergeCell ref="O43:Q43"/>
    <mergeCell ref="R43:R44"/>
    <mergeCell ref="T43:T44"/>
    <mergeCell ref="B25:R25"/>
    <mergeCell ref="U25:AK25"/>
    <mergeCell ref="B31:R31"/>
    <mergeCell ref="U31:AK31"/>
    <mergeCell ref="AD43:AG43"/>
    <mergeCell ref="AH43:AJ43"/>
    <mergeCell ref="AK43:AK44"/>
    <mergeCell ref="B85:S85"/>
    <mergeCell ref="U85:AK85"/>
    <mergeCell ref="A35:A36"/>
    <mergeCell ref="G42:T42"/>
    <mergeCell ref="Z42:AK42"/>
    <mergeCell ref="AH65:AJ65"/>
    <mergeCell ref="AK65:AK66"/>
    <mergeCell ref="B67:R67"/>
    <mergeCell ref="U67:AK67"/>
    <mergeCell ref="B73:R73"/>
    <mergeCell ref="U73:AK73"/>
    <mergeCell ref="R65:R66"/>
    <mergeCell ref="T65:T66"/>
    <mergeCell ref="U65:U66"/>
    <mergeCell ref="Z65:Z66"/>
    <mergeCell ref="AA65:AC65"/>
    <mergeCell ref="AD65:AG65"/>
    <mergeCell ref="G64:T64"/>
    <mergeCell ref="U64:AK64"/>
    <mergeCell ref="H65:J65"/>
    <mergeCell ref="K65:N65"/>
    <mergeCell ref="A57:A58"/>
    <mergeCell ref="Z43:Z44"/>
    <mergeCell ref="AA43:AC43"/>
    <mergeCell ref="AH108:AJ108"/>
    <mergeCell ref="AK108:AK109"/>
    <mergeCell ref="B88:R88"/>
    <mergeCell ref="U88:AK88"/>
    <mergeCell ref="B95:R95"/>
    <mergeCell ref="U95:AK95"/>
    <mergeCell ref="U86:U87"/>
    <mergeCell ref="Z86:Z87"/>
    <mergeCell ref="AA86:AC86"/>
    <mergeCell ref="AD86:AG86"/>
    <mergeCell ref="AH86:AJ86"/>
    <mergeCell ref="AK86:AK87"/>
    <mergeCell ref="H86:J86"/>
    <mergeCell ref="K86:N86"/>
    <mergeCell ref="O86:Q86"/>
    <mergeCell ref="R86:R87"/>
    <mergeCell ref="T86:T87"/>
    <mergeCell ref="U107:AK107"/>
    <mergeCell ref="A17:A18"/>
    <mergeCell ref="B110:R110"/>
    <mergeCell ref="U110:AK110"/>
    <mergeCell ref="R108:R109"/>
    <mergeCell ref="T108:T109"/>
    <mergeCell ref="U108:U109"/>
    <mergeCell ref="Z108:Z109"/>
    <mergeCell ref="AA108:AC108"/>
    <mergeCell ref="AD108:AG108"/>
    <mergeCell ref="B108:B109"/>
    <mergeCell ref="G108:G109"/>
    <mergeCell ref="H108:J108"/>
    <mergeCell ref="K108:N108"/>
    <mergeCell ref="O108:Q108"/>
    <mergeCell ref="B65:B66"/>
    <mergeCell ref="G65:G66"/>
    <mergeCell ref="O65:Q65"/>
    <mergeCell ref="B45:R45"/>
    <mergeCell ref="U45:AK45"/>
    <mergeCell ref="B52:R52"/>
    <mergeCell ref="U52:AK52"/>
    <mergeCell ref="U43:U44"/>
    <mergeCell ref="B86:B87"/>
    <mergeCell ref="G86:G87"/>
  </mergeCells>
  <pageMargins left="0.25" right="0.25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ОВЗ</vt:lpstr>
    </vt:vector>
  </TitlesOfParts>
  <Company>НОУ "Католическая гимназия г.Томска"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Н. Меднова</dc:creator>
  <cp:lastModifiedBy>Светлана Н. Меднова</cp:lastModifiedBy>
  <cp:lastPrinted>2023-08-30T03:22:35Z</cp:lastPrinted>
  <dcterms:created xsi:type="dcterms:W3CDTF">2020-07-02T07:22:21Z</dcterms:created>
  <dcterms:modified xsi:type="dcterms:W3CDTF">2023-09-11T09:32:23Z</dcterms:modified>
</cp:coreProperties>
</file>