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еню по дням\меню 2023-2024\для сайта ОВЗ\"/>
    </mc:Choice>
  </mc:AlternateContent>
  <bookViews>
    <workbookView xWindow="0" yWindow="0" windowWidth="27885" windowHeight="11955"/>
  </bookViews>
  <sheets>
    <sheet name="ОВЗ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6" i="3" l="1"/>
  <c r="W116" i="3"/>
  <c r="AK117" i="3"/>
  <c r="AJ117" i="3"/>
  <c r="AI117" i="3"/>
  <c r="AH117" i="3"/>
  <c r="AG117" i="3"/>
  <c r="AF117" i="3"/>
  <c r="AE117" i="3"/>
  <c r="AD117" i="3"/>
  <c r="AC117" i="3"/>
  <c r="AB117" i="3"/>
  <c r="AA117" i="3"/>
  <c r="Y116" i="3" l="1"/>
  <c r="Y117" i="3" s="1"/>
  <c r="V28" i="3" l="1"/>
  <c r="E28" i="3"/>
  <c r="D28" i="3"/>
  <c r="F28" i="3" s="1"/>
  <c r="X31" i="3"/>
  <c r="W31" i="3"/>
  <c r="E31" i="3"/>
  <c r="D31" i="3"/>
  <c r="F31" i="3" s="1"/>
  <c r="Y31" i="3" l="1"/>
  <c r="W28" i="3"/>
  <c r="X28" i="3"/>
  <c r="V71" i="3"/>
  <c r="E71" i="3"/>
  <c r="D71" i="3"/>
  <c r="V30" i="3"/>
  <c r="E30" i="3"/>
  <c r="D30" i="3"/>
  <c r="F71" i="3" l="1"/>
  <c r="Y28" i="3"/>
  <c r="F30" i="3"/>
  <c r="X71" i="3"/>
  <c r="W71" i="3"/>
  <c r="W30" i="3"/>
  <c r="X30" i="3"/>
  <c r="Y71" i="3" l="1"/>
  <c r="Y30" i="3"/>
  <c r="D69" i="3"/>
  <c r="E69" i="3"/>
  <c r="W69" i="3"/>
  <c r="X69" i="3"/>
  <c r="Y69" i="3" l="1"/>
  <c r="F69" i="3"/>
  <c r="V36" i="3" l="1"/>
  <c r="W120" i="3"/>
  <c r="X120" i="3"/>
  <c r="W121" i="3"/>
  <c r="X121" i="3"/>
  <c r="W122" i="3"/>
  <c r="X122" i="3"/>
  <c r="W123" i="3"/>
  <c r="X123" i="3"/>
  <c r="W124" i="3"/>
  <c r="X124" i="3"/>
  <c r="W125" i="3"/>
  <c r="X125" i="3"/>
  <c r="X119" i="3"/>
  <c r="W119" i="3"/>
  <c r="X104" i="3"/>
  <c r="W104" i="3"/>
  <c r="X103" i="3"/>
  <c r="W103" i="3"/>
  <c r="X94" i="3"/>
  <c r="W94" i="3"/>
  <c r="X91" i="3"/>
  <c r="W91" i="3"/>
  <c r="X81" i="3"/>
  <c r="W81" i="3"/>
  <c r="X80" i="3"/>
  <c r="W80" i="3"/>
  <c r="X60" i="3"/>
  <c r="W60" i="3"/>
  <c r="X59" i="3"/>
  <c r="W59" i="3"/>
  <c r="X41" i="3"/>
  <c r="W41" i="3"/>
  <c r="X40" i="3"/>
  <c r="W40" i="3"/>
  <c r="X39" i="3"/>
  <c r="W39" i="3"/>
  <c r="X36" i="3"/>
  <c r="W36" i="3"/>
  <c r="X19" i="3"/>
  <c r="W19" i="3"/>
  <c r="X18" i="3"/>
  <c r="W18" i="3"/>
  <c r="X6" i="3"/>
  <c r="W6" i="3"/>
  <c r="Y39" i="3" l="1"/>
  <c r="Y41" i="3"/>
  <c r="Y91" i="3"/>
  <c r="Y103" i="3"/>
  <c r="Y124" i="3"/>
  <c r="Y123" i="3"/>
  <c r="Y122" i="3"/>
  <c r="Y120" i="3"/>
  <c r="Y18" i="3"/>
  <c r="Y36" i="3"/>
  <c r="Y40" i="3"/>
  <c r="Y59" i="3"/>
  <c r="Y81" i="3"/>
  <c r="Y104" i="3"/>
  <c r="Y19" i="3"/>
  <c r="Y80" i="3"/>
  <c r="Y94" i="3"/>
  <c r="Y119" i="3"/>
  <c r="Y121" i="3"/>
  <c r="Y6" i="3"/>
  <c r="Y60" i="3"/>
  <c r="Y125" i="3" l="1"/>
  <c r="Y126" i="3" s="1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91" i="3"/>
  <c r="E91" i="3"/>
  <c r="D94" i="3"/>
  <c r="E94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70" i="3"/>
  <c r="E70" i="3"/>
  <c r="D72" i="3"/>
  <c r="E72" i="3"/>
  <c r="D55" i="3"/>
  <c r="E55" i="3"/>
  <c r="D56" i="3"/>
  <c r="E56" i="3"/>
  <c r="D57" i="3"/>
  <c r="E57" i="3"/>
  <c r="D58" i="3"/>
  <c r="E58" i="3"/>
  <c r="D59" i="3"/>
  <c r="E59" i="3"/>
  <c r="D60" i="3"/>
  <c r="E60" i="3"/>
  <c r="D50" i="3"/>
  <c r="E50" i="3"/>
  <c r="D51" i="3"/>
  <c r="E51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29" i="3"/>
  <c r="E29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6" i="3"/>
  <c r="E6" i="3"/>
  <c r="D7" i="3"/>
  <c r="E7" i="3"/>
  <c r="D8" i="3"/>
  <c r="E8" i="3"/>
  <c r="D9" i="3"/>
  <c r="E9" i="3"/>
  <c r="F98" i="3" l="1"/>
  <c r="F101" i="3"/>
  <c r="F6" i="3"/>
  <c r="F35" i="3"/>
  <c r="F55" i="3"/>
  <c r="F94" i="3"/>
  <c r="F102" i="3"/>
  <c r="F58" i="3"/>
  <c r="F17" i="3"/>
  <c r="F13" i="3"/>
  <c r="F50" i="3"/>
  <c r="F59" i="3"/>
  <c r="F72" i="3"/>
  <c r="F82" i="3"/>
  <c r="F80" i="3"/>
  <c r="F76" i="3"/>
  <c r="F38" i="3"/>
  <c r="F39" i="3"/>
  <c r="F51" i="3"/>
  <c r="F14" i="3"/>
  <c r="F79" i="3"/>
  <c r="F77" i="3"/>
  <c r="F91" i="3"/>
  <c r="F9" i="3"/>
  <c r="F7" i="3"/>
  <c r="F40" i="3"/>
  <c r="F37" i="3"/>
  <c r="F60" i="3"/>
  <c r="F57" i="3"/>
  <c r="F103" i="3"/>
  <c r="F100" i="3"/>
  <c r="F70" i="3"/>
  <c r="F81" i="3"/>
  <c r="F78" i="3"/>
  <c r="F41" i="3"/>
  <c r="F36" i="3"/>
  <c r="F56" i="3"/>
  <c r="F104" i="3"/>
  <c r="F99" i="3"/>
  <c r="F19" i="3"/>
  <c r="F29" i="3"/>
  <c r="F8" i="3"/>
  <c r="F15" i="3"/>
  <c r="F18" i="3"/>
  <c r="F16" i="3"/>
  <c r="V100" i="3"/>
  <c r="V99" i="3"/>
  <c r="V101" i="3"/>
  <c r="V102" i="3"/>
  <c r="V98" i="3"/>
  <c r="V78" i="3"/>
  <c r="V77" i="3"/>
  <c r="V79" i="3"/>
  <c r="V82" i="3"/>
  <c r="V76" i="3"/>
  <c r="V70" i="3"/>
  <c r="V57" i="3"/>
  <c r="V56" i="3"/>
  <c r="V58" i="3"/>
  <c r="V55" i="3"/>
  <c r="V50" i="3"/>
  <c r="V51" i="3"/>
  <c r="V37" i="3"/>
  <c r="V38" i="3"/>
  <c r="V35" i="3"/>
  <c r="V29" i="3"/>
  <c r="V16" i="3"/>
  <c r="V15" i="3"/>
  <c r="V14" i="3"/>
  <c r="V17" i="3"/>
  <c r="V13" i="3"/>
  <c r="V9" i="3"/>
  <c r="V8" i="3"/>
  <c r="V7" i="3"/>
  <c r="V126" i="3"/>
  <c r="C105" i="3"/>
  <c r="C93" i="3"/>
  <c r="V93" i="3" s="1"/>
  <c r="C92" i="3"/>
  <c r="V92" i="3" s="1"/>
  <c r="C83" i="3"/>
  <c r="C73" i="3"/>
  <c r="C61" i="3"/>
  <c r="C52" i="3"/>
  <c r="C42" i="3"/>
  <c r="C32" i="3"/>
  <c r="C20" i="3"/>
  <c r="C10" i="3"/>
  <c r="W92" i="3" l="1"/>
  <c r="X92" i="3"/>
  <c r="Y92" i="3" s="1"/>
  <c r="V95" i="3"/>
  <c r="D105" i="3"/>
  <c r="E105" i="3"/>
  <c r="W14" i="3"/>
  <c r="X14" i="3"/>
  <c r="X56" i="3"/>
  <c r="W56" i="3"/>
  <c r="E10" i="3"/>
  <c r="D10" i="3"/>
  <c r="D52" i="3"/>
  <c r="E52" i="3"/>
  <c r="F52" i="3" s="1"/>
  <c r="E83" i="3"/>
  <c r="D83" i="3"/>
  <c r="V10" i="3"/>
  <c r="X9" i="3"/>
  <c r="W9" i="3"/>
  <c r="X15" i="3"/>
  <c r="W15" i="3"/>
  <c r="X35" i="3"/>
  <c r="W35" i="3"/>
  <c r="X50" i="3"/>
  <c r="W50" i="3"/>
  <c r="W57" i="3"/>
  <c r="X57" i="3"/>
  <c r="X99" i="3"/>
  <c r="W99" i="3"/>
  <c r="E42" i="3"/>
  <c r="F42" i="3" s="1"/>
  <c r="D42" i="3"/>
  <c r="X93" i="3"/>
  <c r="W93" i="3"/>
  <c r="X126" i="3"/>
  <c r="W126" i="3"/>
  <c r="X13" i="3"/>
  <c r="W13" i="3"/>
  <c r="W16" i="3"/>
  <c r="X16" i="3"/>
  <c r="X38" i="3"/>
  <c r="W38" i="3"/>
  <c r="X55" i="3"/>
  <c r="W55" i="3"/>
  <c r="X70" i="3"/>
  <c r="W70" i="3"/>
  <c r="X77" i="3"/>
  <c r="W77" i="3"/>
  <c r="W98" i="3"/>
  <c r="X98" i="3"/>
  <c r="X100" i="3"/>
  <c r="W100" i="3"/>
  <c r="X8" i="3"/>
  <c r="W8" i="3"/>
  <c r="W29" i="3"/>
  <c r="X29" i="3"/>
  <c r="W51" i="3"/>
  <c r="X51" i="3"/>
  <c r="D20" i="3"/>
  <c r="E20" i="3"/>
  <c r="D61" i="3"/>
  <c r="E61" i="3"/>
  <c r="C95" i="3"/>
  <c r="D92" i="3"/>
  <c r="E92" i="3"/>
  <c r="F92" i="3" s="1"/>
  <c r="V52" i="3"/>
  <c r="E93" i="3"/>
  <c r="D93" i="3"/>
  <c r="W7" i="3"/>
  <c r="X7" i="3"/>
  <c r="V20" i="3"/>
  <c r="X17" i="3"/>
  <c r="W17" i="3"/>
  <c r="V32" i="3"/>
  <c r="W32" i="3" s="1"/>
  <c r="X37" i="3"/>
  <c r="W37" i="3"/>
  <c r="Y37" i="3" s="1"/>
  <c r="X58" i="3"/>
  <c r="W58" i="3"/>
  <c r="W76" i="3"/>
  <c r="X76" i="3"/>
  <c r="W78" i="3"/>
  <c r="X78" i="3"/>
  <c r="W102" i="3"/>
  <c r="X102" i="3"/>
  <c r="W79" i="3"/>
  <c r="X79" i="3"/>
  <c r="X82" i="3"/>
  <c r="W82" i="3"/>
  <c r="X101" i="3"/>
  <c r="W101" i="3"/>
  <c r="X32" i="3"/>
  <c r="E32" i="3"/>
  <c r="D32" i="3"/>
  <c r="E73" i="3"/>
  <c r="D73" i="3"/>
  <c r="X72" i="3"/>
  <c r="W72" i="3"/>
  <c r="C21" i="3"/>
  <c r="V42" i="3"/>
  <c r="V105" i="3"/>
  <c r="V61" i="3"/>
  <c r="V83" i="3"/>
  <c r="C84" i="3"/>
  <c r="V73" i="3"/>
  <c r="V21" i="3"/>
  <c r="C43" i="3"/>
  <c r="C62" i="3"/>
  <c r="C106" i="3"/>
  <c r="J20" i="3"/>
  <c r="F105" i="3" l="1"/>
  <c r="Y99" i="3"/>
  <c r="Y70" i="3"/>
  <c r="Y14" i="3"/>
  <c r="Y13" i="3"/>
  <c r="Y51" i="3"/>
  <c r="Y93" i="3"/>
  <c r="Y56" i="3"/>
  <c r="Y78" i="3"/>
  <c r="Y58" i="3"/>
  <c r="Y17" i="3"/>
  <c r="Y29" i="3"/>
  <c r="Y32" i="3" s="1"/>
  <c r="Y55" i="3"/>
  <c r="Y16" i="3"/>
  <c r="Y35" i="3"/>
  <c r="Y9" i="3"/>
  <c r="F10" i="3"/>
  <c r="Y15" i="3"/>
  <c r="Y76" i="3"/>
  <c r="Y8" i="3"/>
  <c r="Y98" i="3"/>
  <c r="Y7" i="3"/>
  <c r="F93" i="3"/>
  <c r="Y100" i="3"/>
  <c r="Y77" i="3"/>
  <c r="Y38" i="3"/>
  <c r="Y57" i="3"/>
  <c r="X95" i="3"/>
  <c r="W95" i="3"/>
  <c r="D62" i="3"/>
  <c r="E62" i="3"/>
  <c r="F20" i="3"/>
  <c r="Y50" i="3"/>
  <c r="X21" i="3"/>
  <c r="W21" i="3"/>
  <c r="E21" i="3"/>
  <c r="F21" i="3" s="1"/>
  <c r="D21" i="3"/>
  <c r="X52" i="3"/>
  <c r="W52" i="3"/>
  <c r="X10" i="3"/>
  <c r="Y10" i="3" s="1"/>
  <c r="W10" i="3"/>
  <c r="D95" i="3"/>
  <c r="E95" i="3"/>
  <c r="W20" i="3"/>
  <c r="X20" i="3"/>
  <c r="E106" i="3"/>
  <c r="D106" i="3"/>
  <c r="V62" i="3"/>
  <c r="W61" i="3"/>
  <c r="X61" i="3"/>
  <c r="V43" i="3"/>
  <c r="W42" i="3"/>
  <c r="Y42" i="3" s="1"/>
  <c r="X42" i="3"/>
  <c r="Y101" i="3"/>
  <c r="F61" i="3"/>
  <c r="F83" i="3"/>
  <c r="Y82" i="3"/>
  <c r="Y79" i="3"/>
  <c r="V106" i="3"/>
  <c r="X105" i="3"/>
  <c r="W105" i="3"/>
  <c r="X83" i="3"/>
  <c r="W83" i="3"/>
  <c r="Y102" i="3"/>
  <c r="F32" i="3"/>
  <c r="X43" i="3"/>
  <c r="W43" i="3"/>
  <c r="D43" i="3"/>
  <c r="E43" i="3"/>
  <c r="W73" i="3"/>
  <c r="X73" i="3"/>
  <c r="Y72" i="3"/>
  <c r="D84" i="3"/>
  <c r="E84" i="3"/>
  <c r="F73" i="3"/>
  <c r="V84" i="3"/>
  <c r="AK126" i="3"/>
  <c r="AJ126" i="3"/>
  <c r="AI126" i="3"/>
  <c r="AH126" i="3"/>
  <c r="AG126" i="3"/>
  <c r="AF126" i="3"/>
  <c r="AE126" i="3"/>
  <c r="AD126" i="3"/>
  <c r="AC126" i="3"/>
  <c r="AB126" i="3"/>
  <c r="AA126" i="3"/>
  <c r="AK105" i="3"/>
  <c r="AJ105" i="3"/>
  <c r="AI105" i="3"/>
  <c r="AH105" i="3"/>
  <c r="AG105" i="3"/>
  <c r="AF105" i="3"/>
  <c r="AE105" i="3"/>
  <c r="AD105" i="3"/>
  <c r="AC105" i="3"/>
  <c r="AB105" i="3"/>
  <c r="AA105" i="3"/>
  <c r="R105" i="3"/>
  <c r="Q105" i="3"/>
  <c r="P105" i="3"/>
  <c r="O105" i="3"/>
  <c r="N105" i="3"/>
  <c r="M105" i="3"/>
  <c r="L105" i="3"/>
  <c r="K105" i="3"/>
  <c r="J105" i="3"/>
  <c r="I105" i="3"/>
  <c r="H105" i="3"/>
  <c r="AK95" i="3"/>
  <c r="AJ95" i="3"/>
  <c r="AI95" i="3"/>
  <c r="AH95" i="3"/>
  <c r="AG95" i="3"/>
  <c r="AF95" i="3"/>
  <c r="AE95" i="3"/>
  <c r="AD95" i="3"/>
  <c r="AC95" i="3"/>
  <c r="AB95" i="3"/>
  <c r="AA95" i="3"/>
  <c r="R95" i="3"/>
  <c r="Q95" i="3"/>
  <c r="P95" i="3"/>
  <c r="O95" i="3"/>
  <c r="N95" i="3"/>
  <c r="M95" i="3"/>
  <c r="L95" i="3"/>
  <c r="K95" i="3"/>
  <c r="J95" i="3"/>
  <c r="I95" i="3"/>
  <c r="H95" i="3"/>
  <c r="AK83" i="3"/>
  <c r="AJ83" i="3"/>
  <c r="AI83" i="3"/>
  <c r="AH83" i="3"/>
  <c r="AG83" i="3"/>
  <c r="AF83" i="3"/>
  <c r="AE83" i="3"/>
  <c r="AD83" i="3"/>
  <c r="AC83" i="3"/>
  <c r="AB83" i="3"/>
  <c r="AA83" i="3"/>
  <c r="R83" i="3"/>
  <c r="Q83" i="3"/>
  <c r="P83" i="3"/>
  <c r="O83" i="3"/>
  <c r="N83" i="3"/>
  <c r="M83" i="3"/>
  <c r="L83" i="3"/>
  <c r="K83" i="3"/>
  <c r="J83" i="3"/>
  <c r="I83" i="3"/>
  <c r="H83" i="3"/>
  <c r="AK73" i="3"/>
  <c r="AJ73" i="3"/>
  <c r="AI73" i="3"/>
  <c r="AH73" i="3"/>
  <c r="AG73" i="3"/>
  <c r="AF73" i="3"/>
  <c r="AE73" i="3"/>
  <c r="AD73" i="3"/>
  <c r="AC73" i="3"/>
  <c r="AB73" i="3"/>
  <c r="AA73" i="3"/>
  <c r="R73" i="3"/>
  <c r="Q73" i="3"/>
  <c r="P73" i="3"/>
  <c r="O73" i="3"/>
  <c r="N73" i="3"/>
  <c r="M73" i="3"/>
  <c r="L73" i="3"/>
  <c r="K73" i="3"/>
  <c r="J73" i="3"/>
  <c r="I73" i="3"/>
  <c r="H73" i="3"/>
  <c r="AK61" i="3"/>
  <c r="AJ61" i="3"/>
  <c r="AI61" i="3"/>
  <c r="AH61" i="3"/>
  <c r="AG61" i="3"/>
  <c r="AF61" i="3"/>
  <c r="AE61" i="3"/>
  <c r="AD61" i="3"/>
  <c r="AC61" i="3"/>
  <c r="AB61" i="3"/>
  <c r="AA61" i="3"/>
  <c r="R61" i="3"/>
  <c r="Q61" i="3"/>
  <c r="P61" i="3"/>
  <c r="O61" i="3"/>
  <c r="N61" i="3"/>
  <c r="M61" i="3"/>
  <c r="L61" i="3"/>
  <c r="K61" i="3"/>
  <c r="J61" i="3"/>
  <c r="I61" i="3"/>
  <c r="H61" i="3"/>
  <c r="AK52" i="3"/>
  <c r="AJ52" i="3"/>
  <c r="AI52" i="3"/>
  <c r="AH52" i="3"/>
  <c r="AG52" i="3"/>
  <c r="AF52" i="3"/>
  <c r="AE52" i="3"/>
  <c r="AD52" i="3"/>
  <c r="AC52" i="3"/>
  <c r="AB52" i="3"/>
  <c r="AA52" i="3"/>
  <c r="R52" i="3"/>
  <c r="Q52" i="3"/>
  <c r="P52" i="3"/>
  <c r="O52" i="3"/>
  <c r="N52" i="3"/>
  <c r="M52" i="3"/>
  <c r="L52" i="3"/>
  <c r="K52" i="3"/>
  <c r="J52" i="3"/>
  <c r="I52" i="3"/>
  <c r="H52" i="3"/>
  <c r="AK42" i="3"/>
  <c r="AJ42" i="3"/>
  <c r="AI42" i="3"/>
  <c r="AH42" i="3"/>
  <c r="AG42" i="3"/>
  <c r="AF42" i="3"/>
  <c r="AE42" i="3"/>
  <c r="AD42" i="3"/>
  <c r="AC42" i="3"/>
  <c r="AB42" i="3"/>
  <c r="AA42" i="3"/>
  <c r="R42" i="3"/>
  <c r="Q42" i="3"/>
  <c r="P42" i="3"/>
  <c r="O42" i="3"/>
  <c r="N42" i="3"/>
  <c r="M42" i="3"/>
  <c r="L42" i="3"/>
  <c r="K42" i="3"/>
  <c r="J42" i="3"/>
  <c r="I42" i="3"/>
  <c r="H42" i="3"/>
  <c r="AK32" i="3"/>
  <c r="AJ32" i="3"/>
  <c r="AI32" i="3"/>
  <c r="AH32" i="3"/>
  <c r="AG32" i="3"/>
  <c r="AF32" i="3"/>
  <c r="AE32" i="3"/>
  <c r="AD32" i="3"/>
  <c r="AC32" i="3"/>
  <c r="AB32" i="3"/>
  <c r="AA32" i="3"/>
  <c r="R32" i="3"/>
  <c r="Q32" i="3"/>
  <c r="P32" i="3"/>
  <c r="O32" i="3"/>
  <c r="N32" i="3"/>
  <c r="M32" i="3"/>
  <c r="L32" i="3"/>
  <c r="K32" i="3"/>
  <c r="J32" i="3"/>
  <c r="I32" i="3"/>
  <c r="H32" i="3"/>
  <c r="AK20" i="3"/>
  <c r="AJ20" i="3"/>
  <c r="AI20" i="3"/>
  <c r="AH20" i="3"/>
  <c r="AG20" i="3"/>
  <c r="AF20" i="3"/>
  <c r="AE20" i="3"/>
  <c r="AD20" i="3"/>
  <c r="AC20" i="3"/>
  <c r="AB20" i="3"/>
  <c r="AA20" i="3"/>
  <c r="R20" i="3"/>
  <c r="Q20" i="3"/>
  <c r="P20" i="3"/>
  <c r="O20" i="3"/>
  <c r="N20" i="3"/>
  <c r="M20" i="3"/>
  <c r="L20" i="3"/>
  <c r="K20" i="3"/>
  <c r="I20" i="3"/>
  <c r="H20" i="3"/>
  <c r="AK10" i="3"/>
  <c r="AJ10" i="3"/>
  <c r="AI10" i="3"/>
  <c r="AH10" i="3"/>
  <c r="AG10" i="3"/>
  <c r="AF10" i="3"/>
  <c r="AE10" i="3"/>
  <c r="AD10" i="3"/>
  <c r="AC10" i="3"/>
  <c r="AB10" i="3"/>
  <c r="AA10" i="3"/>
  <c r="R10" i="3"/>
  <c r="Q10" i="3"/>
  <c r="P10" i="3"/>
  <c r="O10" i="3"/>
  <c r="N10" i="3"/>
  <c r="M10" i="3"/>
  <c r="L10" i="3"/>
  <c r="K10" i="3"/>
  <c r="J10" i="3"/>
  <c r="J21" i="3" s="1"/>
  <c r="I10" i="3"/>
  <c r="H10" i="3"/>
  <c r="Y20" i="3" l="1"/>
  <c r="F95" i="3"/>
  <c r="Y43" i="3"/>
  <c r="Y83" i="3"/>
  <c r="Y61" i="3"/>
  <c r="Y95" i="3"/>
  <c r="W62" i="3"/>
  <c r="X62" i="3"/>
  <c r="F106" i="3"/>
  <c r="Y52" i="3"/>
  <c r="Y21" i="3"/>
  <c r="F62" i="3"/>
  <c r="Y105" i="3"/>
  <c r="W106" i="3"/>
  <c r="X106" i="3"/>
  <c r="F43" i="3"/>
  <c r="W84" i="3"/>
  <c r="X84" i="3"/>
  <c r="F84" i="3"/>
  <c r="Y73" i="3"/>
  <c r="H43" i="3"/>
  <c r="L43" i="3"/>
  <c r="P43" i="3"/>
  <c r="AB43" i="3"/>
  <c r="AF43" i="3"/>
  <c r="AJ43" i="3"/>
  <c r="H62" i="3"/>
  <c r="L62" i="3"/>
  <c r="P62" i="3"/>
  <c r="AB62" i="3"/>
  <c r="AF62" i="3"/>
  <c r="AJ62" i="3"/>
  <c r="H84" i="3"/>
  <c r="L84" i="3"/>
  <c r="P84" i="3"/>
  <c r="AB84" i="3"/>
  <c r="AF84" i="3"/>
  <c r="AJ84" i="3"/>
  <c r="H106" i="3"/>
  <c r="L106" i="3"/>
  <c r="P106" i="3"/>
  <c r="AB106" i="3"/>
  <c r="AF106" i="3"/>
  <c r="AJ106" i="3"/>
  <c r="I43" i="3"/>
  <c r="M43" i="3"/>
  <c r="Q43" i="3"/>
  <c r="AC43" i="3"/>
  <c r="AG43" i="3"/>
  <c r="AK43" i="3"/>
  <c r="I62" i="3"/>
  <c r="M62" i="3"/>
  <c r="Q62" i="3"/>
  <c r="AC62" i="3"/>
  <c r="AG62" i="3"/>
  <c r="AK62" i="3"/>
  <c r="I84" i="3"/>
  <c r="M84" i="3"/>
  <c r="Q84" i="3"/>
  <c r="AC84" i="3"/>
  <c r="AG84" i="3"/>
  <c r="AK84" i="3"/>
  <c r="I106" i="3"/>
  <c r="M106" i="3"/>
  <c r="Q106" i="3"/>
  <c r="AC106" i="3"/>
  <c r="AG106" i="3"/>
  <c r="AK106" i="3"/>
  <c r="AA84" i="3"/>
  <c r="AC21" i="3"/>
  <c r="AG21" i="3"/>
  <c r="AK21" i="3"/>
  <c r="P21" i="3"/>
  <c r="AB21" i="3"/>
  <c r="AF21" i="3"/>
  <c r="AJ21" i="3"/>
  <c r="N21" i="3"/>
  <c r="R21" i="3"/>
  <c r="K106" i="3"/>
  <c r="O106" i="3"/>
  <c r="AA106" i="3"/>
  <c r="AE106" i="3"/>
  <c r="AI106" i="3"/>
  <c r="J84" i="3"/>
  <c r="N84" i="3"/>
  <c r="R84" i="3"/>
  <c r="AD84" i="3"/>
  <c r="AH84" i="3"/>
  <c r="J62" i="3"/>
  <c r="N62" i="3"/>
  <c r="AD62" i="3"/>
  <c r="AH62" i="3"/>
  <c r="R62" i="3"/>
  <c r="J43" i="3"/>
  <c r="N43" i="3"/>
  <c r="R43" i="3"/>
  <c r="AD43" i="3"/>
  <c r="AH43" i="3"/>
  <c r="AD21" i="3"/>
  <c r="AH21" i="3"/>
  <c r="M21" i="3"/>
  <c r="L21" i="3"/>
  <c r="Q21" i="3"/>
  <c r="H21" i="3"/>
  <c r="I21" i="3"/>
  <c r="K21" i="3"/>
  <c r="O21" i="3"/>
  <c r="AA21" i="3"/>
  <c r="AE21" i="3"/>
  <c r="AI21" i="3"/>
  <c r="K43" i="3"/>
  <c r="O43" i="3"/>
  <c r="AA43" i="3"/>
  <c r="AE43" i="3"/>
  <c r="AI43" i="3"/>
  <c r="K62" i="3"/>
  <c r="O62" i="3"/>
  <c r="AA62" i="3"/>
  <c r="AE62" i="3"/>
  <c r="AI62" i="3"/>
  <c r="K84" i="3"/>
  <c r="O84" i="3"/>
  <c r="AE84" i="3"/>
  <c r="AI84" i="3"/>
  <c r="J106" i="3"/>
  <c r="N106" i="3"/>
  <c r="R106" i="3"/>
  <c r="AD106" i="3"/>
  <c r="AH106" i="3"/>
  <c r="Y62" i="3" l="1"/>
  <c r="Y106" i="3"/>
  <c r="Y84" i="3"/>
</calcChain>
</file>

<file path=xl/sharedStrings.xml><?xml version="1.0" encoding="utf-8"?>
<sst xmlns="http://schemas.openxmlformats.org/spreadsheetml/2006/main" count="438" uniqueCount="92">
  <si>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</si>
  <si>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</si>
  <si>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</si>
  <si>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</si>
  <si>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</si>
  <si>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</si>
  <si>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</si>
  <si>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</si>
  <si>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</si>
  <si>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</si>
  <si>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</si>
  <si>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</si>
  <si>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</si>
  <si>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</si>
  <si>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</si>
  <si>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</si>
  <si>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</si>
  <si>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</si>
  <si>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</si>
  <si>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</si>
  <si>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</si>
  <si>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</si>
  <si>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</si>
  <si>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</si>
  <si>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</si>
  <si>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80/50</t>
  </si>
  <si>
    <t>Хлеб пшеничный</t>
  </si>
  <si>
    <t>Всего за день</t>
  </si>
  <si>
    <t>100/50</t>
  </si>
  <si>
    <t>1 День 11- 18 лет</t>
  </si>
  <si>
    <t>Каша манная молочная</t>
  </si>
  <si>
    <t>Какао</t>
  </si>
  <si>
    <t>суп сырный с курицей</t>
  </si>
  <si>
    <t>шницель</t>
  </si>
  <si>
    <t>Запеканка творожная со сгущ. молоком</t>
  </si>
  <si>
    <t>150/20</t>
  </si>
  <si>
    <t>суп картофельный с макаронными изделиями</t>
  </si>
  <si>
    <t>компот из ягод (компотная смесь)</t>
  </si>
  <si>
    <t>Бутерброд с джемом</t>
  </si>
  <si>
    <t>30/20</t>
  </si>
  <si>
    <t>каша геркулес с маслом</t>
  </si>
  <si>
    <t>Кофейный напиток</t>
  </si>
  <si>
    <t>Борщ</t>
  </si>
  <si>
    <t>суп картофельный с горохом</t>
  </si>
  <si>
    <t>Картофельное пюре</t>
  </si>
  <si>
    <t>рыба припущенная с овощами</t>
  </si>
  <si>
    <t>100/30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</si>
  <si>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</si>
  <si>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</si>
  <si>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</si>
  <si>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</si>
  <si>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</si>
  <si>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B1</t>
  </si>
  <si>
    <t>C</t>
  </si>
  <si>
    <t>Жаркое по-домашнему</t>
  </si>
  <si>
    <t>80/160</t>
  </si>
  <si>
    <t xml:space="preserve">компот из ягод </t>
  </si>
  <si>
    <t>1 День  7- 11 лет</t>
  </si>
  <si>
    <t>2 День  7- 11 лет</t>
  </si>
  <si>
    <t>3 День  7- 11 лет</t>
  </si>
  <si>
    <t>4 День  7- 11 лет</t>
  </si>
  <si>
    <t>2 День 11- 18 лет</t>
  </si>
  <si>
    <t>3 День 11- 18 лет</t>
  </si>
  <si>
    <t>4 День 11- 18 лет</t>
  </si>
  <si>
    <t>6 День 11- 18 лет</t>
  </si>
  <si>
    <t>200/20</t>
  </si>
  <si>
    <t>гречка отварная рассыпчатая</t>
  </si>
  <si>
    <t>Хлеб ржаной (ржано-пшеничный)</t>
  </si>
  <si>
    <t>Макароны отварные с сыром</t>
  </si>
  <si>
    <t>150/5/20</t>
  </si>
  <si>
    <t>180/5/20</t>
  </si>
  <si>
    <t>Чай с сахаром, лимоном</t>
  </si>
  <si>
    <t>Овощи свежие или консерв</t>
  </si>
  <si>
    <r>
      <t>З</t>
    </r>
    <r>
      <rPr>
        <b/>
        <sz val="12"/>
        <color theme="1"/>
        <rFont val="Times New Roman"/>
        <family val="1"/>
        <charset val="204"/>
      </rPr>
      <t>автрак</t>
    </r>
  </si>
  <si>
    <t>5день  7-11лет</t>
  </si>
  <si>
    <t>5 день 11-18 лет</t>
  </si>
  <si>
    <t>70,71,136</t>
  </si>
  <si>
    <t>70,71,136,</t>
  </si>
  <si>
    <t xml:space="preserve">        </t>
  </si>
  <si>
    <t>Грудка куринная в сливочном соусе</t>
  </si>
  <si>
    <t>плов мясной</t>
  </si>
  <si>
    <t>фрукт</t>
  </si>
  <si>
    <t>Сок</t>
  </si>
  <si>
    <t xml:space="preserve">Сок </t>
  </si>
  <si>
    <t>котлета мясная</t>
  </si>
  <si>
    <t>Булочка</t>
  </si>
  <si>
    <t>ЦЕНА</t>
  </si>
  <si>
    <t>комунальн</t>
  </si>
  <si>
    <t>повара</t>
  </si>
  <si>
    <t>йогурт</t>
  </si>
  <si>
    <t>НОУ "Католическая гимназия г. Томска"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</si>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</sst>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22"/>
      <color theme="1" tint="4.9989318521683403E-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 tint="4.9989318521683403E-2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1" xfId="0" applyFont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0" fillId="0" borderId="2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0" xfId="0" applyFont="1"/>
    <xf numFmtId="2" fontId="0" fillId="0" borderId="0" xfId="0" applyNumberFormat="1"/>
    <xf numFmtId="2" fontId="5" fillId="0" borderId="0" xfId="0" applyNumberFormat="1" applyFont="1"/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4" xfId="0" applyFont="1" applyFill="1" applyBorder="1"/>
    <xf numFmtId="0" fontId="16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/>
    <xf numFmtId="0" fontId="17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12" fillId="2" borderId="1" xfId="0" applyFont="1" applyFill="1" applyBorder="1"/>
    <xf numFmtId="2" fontId="18" fillId="2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12" fillId="2" borderId="0" xfId="0" applyFont="1" applyFill="1" applyBorder="1"/>
    <xf numFmtId="2" fontId="18" fillId="2" borderId="0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0" fillId="0" borderId="5" xfId="0" applyBorder="1"/>
    <xf numFmtId="0" fontId="4" fillId="2" borderId="3" xfId="0" applyFont="1" applyFill="1" applyBorder="1"/>
    <xf numFmtId="0" fontId="0" fillId="2" borderId="0" xfId="0" applyFill="1" applyBorder="1"/>
    <xf numFmtId="14" fontId="5" fillId="0" borderId="0" xfId="0" applyNumberFormat="1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2"/>
  <sheetViews>
    <sheetView tabSelected="1" zoomScaleNormal="100" workbookViewId="0">
      <selection activeCell="AM108" sqref="AM108"/>
    </sheetView>
  </sheetViews>
  <sheetFormatPr defaultRowHeight="15.75" x14ac:dyDescent="0.25"/>
  <cols>
    <col min="1" max="1" width="6.375" customWidth="1"/>
    <col min="2" max="2" width="14.125" customWidth="1"/>
    <col min="3" max="3" width="5.25" hidden="1" customWidth="1"/>
    <col min="4" max="4" width="6.5" hidden="1" customWidth="1"/>
    <col min="5" max="5" width="6.375" hidden="1" customWidth="1"/>
    <col min="6" max="6" width="7.125" customWidth="1"/>
    <col min="7" max="7" width="6.25" customWidth="1"/>
    <col min="8" max="8" width="4.625" customWidth="1"/>
    <col min="9" max="9" width="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1.6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68" hidden="1" customWidth="1"/>
    <col min="24" max="24" width="14.625" style="68" hidden="1" customWidth="1"/>
    <col min="25" max="25" width="7.375" style="68" customWidth="1"/>
    <col min="26" max="26" width="6.375" customWidth="1"/>
    <col min="27" max="27" width="5" customWidth="1"/>
    <col min="28" max="28" width="4.625" customWidth="1"/>
    <col min="29" max="29" width="5.5" customWidth="1"/>
    <col min="30" max="30" width="4.125" hidden="1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12" customWidth="1"/>
  </cols>
  <sheetData>
    <row r="1" spans="1:37" ht="24" customHeight="1" x14ac:dyDescent="0.25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9"/>
      <c r="X1" s="69"/>
      <c r="Y1" s="69"/>
      <c r="Z1" s="67"/>
      <c r="AA1" s="67"/>
      <c r="AB1" s="67"/>
      <c r="AC1" s="67" t="s">
        <v>91</v>
      </c>
      <c r="AD1" s="67"/>
      <c r="AE1" s="67"/>
      <c r="AF1" s="67"/>
      <c r="AG1" s="67"/>
      <c r="AH1" s="67"/>
      <c r="AI1" s="67"/>
      <c r="AJ1" s="67"/>
      <c r="AK1" s="126">
        <v>45187</v>
      </c>
    </row>
    <row r="2" spans="1:37" ht="23.25" thickBot="1" x14ac:dyDescent="0.35">
      <c r="A2" s="148" t="s">
        <v>57</v>
      </c>
      <c r="B2" s="148"/>
      <c r="C2" s="149"/>
      <c r="D2" s="149"/>
      <c r="E2" s="149"/>
      <c r="F2" s="149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T2" s="148" t="s">
        <v>29</v>
      </c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</row>
    <row r="3" spans="1:37" ht="26.25" customHeight="1" x14ac:dyDescent="0.25">
      <c r="A3" s="150" t="s">
        <v>0</v>
      </c>
      <c r="B3" s="152" t="s">
        <v>1</v>
      </c>
      <c r="C3" s="64"/>
      <c r="D3" s="31"/>
      <c r="E3" s="31"/>
      <c r="F3" s="64"/>
      <c r="G3" s="153" t="s">
        <v>2</v>
      </c>
      <c r="H3" s="154" t="s">
        <v>3</v>
      </c>
      <c r="I3" s="154"/>
      <c r="J3" s="154"/>
      <c r="K3" s="154" t="s">
        <v>4</v>
      </c>
      <c r="L3" s="154"/>
      <c r="M3" s="154"/>
      <c r="N3" s="154"/>
      <c r="O3" s="154" t="s">
        <v>5</v>
      </c>
      <c r="P3" s="154"/>
      <c r="Q3" s="154"/>
      <c r="R3" s="154" t="s">
        <v>6</v>
      </c>
      <c r="S3" s="26"/>
      <c r="T3" s="154" t="s">
        <v>0</v>
      </c>
      <c r="U3" s="154" t="s">
        <v>1</v>
      </c>
      <c r="V3" s="61"/>
      <c r="W3" s="75"/>
      <c r="X3" s="75"/>
      <c r="Y3" s="75"/>
      <c r="Z3" s="154" t="s">
        <v>2</v>
      </c>
      <c r="AA3" s="154" t="s">
        <v>3</v>
      </c>
      <c r="AB3" s="154"/>
      <c r="AC3" s="154"/>
      <c r="AD3" s="154" t="s">
        <v>4</v>
      </c>
      <c r="AE3" s="154"/>
      <c r="AF3" s="154"/>
      <c r="AG3" s="154"/>
      <c r="AH3" s="154" t="s">
        <v>5</v>
      </c>
      <c r="AI3" s="154"/>
      <c r="AJ3" s="154"/>
      <c r="AK3" s="154" t="s">
        <v>6</v>
      </c>
    </row>
    <row r="4" spans="1:37" ht="33" customHeight="1" thickBot="1" x14ac:dyDescent="0.3">
      <c r="A4" s="151"/>
      <c r="B4" s="152"/>
      <c r="C4" s="65" t="s">
        <v>86</v>
      </c>
      <c r="D4" s="73" t="s">
        <v>87</v>
      </c>
      <c r="E4" s="73" t="s">
        <v>88</v>
      </c>
      <c r="F4" s="65" t="s">
        <v>86</v>
      </c>
      <c r="G4" s="153"/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 t="s">
        <v>14</v>
      </c>
      <c r="P4" s="24" t="s">
        <v>15</v>
      </c>
      <c r="Q4" s="24" t="s">
        <v>16</v>
      </c>
      <c r="R4" s="154"/>
      <c r="S4" s="26"/>
      <c r="T4" s="154"/>
      <c r="U4" s="154"/>
      <c r="V4" s="65" t="s">
        <v>86</v>
      </c>
      <c r="W4" s="73" t="s">
        <v>87</v>
      </c>
      <c r="X4" s="73" t="s">
        <v>88</v>
      </c>
      <c r="Y4" s="65" t="s">
        <v>86</v>
      </c>
      <c r="Z4" s="154"/>
      <c r="AA4" s="24" t="s">
        <v>7</v>
      </c>
      <c r="AB4" s="24" t="s">
        <v>8</v>
      </c>
      <c r="AC4" s="24" t="s">
        <v>9</v>
      </c>
      <c r="AD4" s="24" t="s">
        <v>10</v>
      </c>
      <c r="AE4" s="24" t="s">
        <v>11</v>
      </c>
      <c r="AF4" s="24" t="s">
        <v>12</v>
      </c>
      <c r="AG4" s="24" t="s">
        <v>13</v>
      </c>
      <c r="AH4" s="24" t="s">
        <v>14</v>
      </c>
      <c r="AI4" s="24" t="s">
        <v>15</v>
      </c>
      <c r="AJ4" s="24" t="s">
        <v>16</v>
      </c>
      <c r="AK4" s="154"/>
    </row>
    <row r="5" spans="1:37" ht="18.75" customHeight="1" x14ac:dyDescent="0.25">
      <c r="A5" s="27"/>
      <c r="B5" s="155" t="s">
        <v>17</v>
      </c>
      <c r="C5" s="156"/>
      <c r="D5" s="156"/>
      <c r="E5" s="156"/>
      <c r="F5" s="156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26"/>
      <c r="T5" s="27"/>
      <c r="U5" s="155" t="s">
        <v>17</v>
      </c>
      <c r="V5" s="155"/>
      <c r="W5" s="155"/>
      <c r="X5" s="155"/>
      <c r="Y5" s="155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</row>
    <row r="6" spans="1:37" ht="25.5" customHeight="1" x14ac:dyDescent="0.25">
      <c r="A6" s="24"/>
      <c r="B6" s="28" t="s">
        <v>26</v>
      </c>
      <c r="C6" s="28">
        <v>1.8</v>
      </c>
      <c r="D6" s="74">
        <f t="shared" ref="D6:D9" si="0">C6*3%</f>
        <v>5.3999999999999999E-2</v>
      </c>
      <c r="E6" s="66">
        <f t="shared" ref="E6:E9" si="1">C6*10%</f>
        <v>0.18000000000000002</v>
      </c>
      <c r="F6" s="74">
        <f t="shared" ref="F6:F9" si="2">C6+D6+E6</f>
        <v>2.0340000000000003</v>
      </c>
      <c r="G6" s="38">
        <v>20</v>
      </c>
      <c r="H6" s="38">
        <v>3.2</v>
      </c>
      <c r="I6" s="38">
        <v>1.36</v>
      </c>
      <c r="J6" s="38">
        <v>14.26</v>
      </c>
      <c r="K6" s="38">
        <v>125</v>
      </c>
      <c r="L6" s="38">
        <v>36</v>
      </c>
      <c r="M6" s="38">
        <v>129</v>
      </c>
      <c r="N6" s="38">
        <v>3.6</v>
      </c>
      <c r="O6" s="38">
        <v>0</v>
      </c>
      <c r="P6" s="38">
        <v>0.3</v>
      </c>
      <c r="Q6" s="38">
        <v>0.2</v>
      </c>
      <c r="R6" s="38">
        <v>82</v>
      </c>
      <c r="S6" s="26"/>
      <c r="T6" s="24"/>
      <c r="U6" s="28" t="s">
        <v>26</v>
      </c>
      <c r="V6" s="28">
        <v>1.8</v>
      </c>
      <c r="W6" s="74">
        <f t="shared" ref="W6:W9" si="3">V6*3%</f>
        <v>5.3999999999999999E-2</v>
      </c>
      <c r="X6" s="74">
        <f t="shared" ref="X6:X9" si="4">V6*10%</f>
        <v>0.18000000000000002</v>
      </c>
      <c r="Y6" s="74">
        <f t="shared" ref="Y6:Y9" si="5">V6+W6+X6</f>
        <v>2.0340000000000003</v>
      </c>
      <c r="Z6" s="38">
        <v>20</v>
      </c>
      <c r="AA6" s="38">
        <v>3.2</v>
      </c>
      <c r="AB6" s="38">
        <v>1.36</v>
      </c>
      <c r="AC6" s="38">
        <v>14.26</v>
      </c>
      <c r="AD6" s="38">
        <v>125</v>
      </c>
      <c r="AE6" s="38">
        <v>36</v>
      </c>
      <c r="AF6" s="38">
        <v>129</v>
      </c>
      <c r="AG6" s="38">
        <v>3.6</v>
      </c>
      <c r="AH6" s="38">
        <v>0</v>
      </c>
      <c r="AI6" s="38">
        <v>0.3</v>
      </c>
      <c r="AJ6" s="38">
        <v>0.2</v>
      </c>
      <c r="AK6" s="38">
        <v>82</v>
      </c>
    </row>
    <row r="7" spans="1:37" ht="30.75" customHeight="1" x14ac:dyDescent="0.25">
      <c r="A7" s="24">
        <v>438</v>
      </c>
      <c r="B7" s="28" t="s">
        <v>18</v>
      </c>
      <c r="C7" s="28">
        <v>35.43</v>
      </c>
      <c r="D7" s="74">
        <f t="shared" si="0"/>
        <v>1.0629</v>
      </c>
      <c r="E7" s="66">
        <f t="shared" si="1"/>
        <v>3.5430000000000001</v>
      </c>
      <c r="F7" s="74">
        <f t="shared" si="2"/>
        <v>40.035899999999998</v>
      </c>
      <c r="G7" s="24">
        <v>150</v>
      </c>
      <c r="H7" s="24">
        <v>14.27</v>
      </c>
      <c r="I7" s="24">
        <v>22.16</v>
      </c>
      <c r="J7" s="24">
        <v>2.65</v>
      </c>
      <c r="K7" s="24">
        <v>114.2</v>
      </c>
      <c r="L7" s="24">
        <v>19.5</v>
      </c>
      <c r="M7" s="24">
        <v>260.5</v>
      </c>
      <c r="N7" s="24">
        <v>2.94</v>
      </c>
      <c r="O7" s="24">
        <v>345</v>
      </c>
      <c r="P7" s="24">
        <v>0.25</v>
      </c>
      <c r="Q7" s="24">
        <v>0.1</v>
      </c>
      <c r="R7" s="24">
        <v>345.9</v>
      </c>
      <c r="S7" s="26"/>
      <c r="T7" s="24">
        <v>438</v>
      </c>
      <c r="U7" s="28" t="s">
        <v>18</v>
      </c>
      <c r="V7" s="28">
        <f>(C7/150)*200</f>
        <v>47.24</v>
      </c>
      <c r="W7" s="74">
        <f t="shared" si="3"/>
        <v>1.4172</v>
      </c>
      <c r="X7" s="74">
        <f t="shared" si="4"/>
        <v>4.7240000000000002</v>
      </c>
      <c r="Y7" s="74">
        <f t="shared" si="5"/>
        <v>53.381200000000007</v>
      </c>
      <c r="Z7" s="24">
        <v>200</v>
      </c>
      <c r="AA7" s="24">
        <v>18.53</v>
      </c>
      <c r="AB7" s="24">
        <v>27.39</v>
      </c>
      <c r="AC7" s="24">
        <v>3.5</v>
      </c>
      <c r="AD7" s="24">
        <v>114.2</v>
      </c>
      <c r="AE7" s="24">
        <v>19.5</v>
      </c>
      <c r="AF7" s="24">
        <v>260.5</v>
      </c>
      <c r="AG7" s="24">
        <v>2.94</v>
      </c>
      <c r="AH7" s="24">
        <v>345</v>
      </c>
      <c r="AI7" s="24">
        <v>0.25</v>
      </c>
      <c r="AJ7" s="24">
        <v>0.1</v>
      </c>
      <c r="AK7" s="24">
        <v>402.3</v>
      </c>
    </row>
    <row r="8" spans="1:37" ht="31.5" customHeight="1" x14ac:dyDescent="0.25">
      <c r="A8" s="1">
        <v>943</v>
      </c>
      <c r="B8" s="2" t="s">
        <v>71</v>
      </c>
      <c r="C8" s="2">
        <v>2.37</v>
      </c>
      <c r="D8" s="74">
        <f t="shared" si="0"/>
        <v>7.1099999999999997E-2</v>
      </c>
      <c r="E8" s="66">
        <f t="shared" si="1"/>
        <v>0.23700000000000002</v>
      </c>
      <c r="F8" s="74">
        <f t="shared" si="2"/>
        <v>2.6781000000000001</v>
      </c>
      <c r="G8" s="3">
        <v>200</v>
      </c>
      <c r="H8" s="3">
        <v>0.2</v>
      </c>
      <c r="I8" s="3">
        <v>0</v>
      </c>
      <c r="J8" s="3">
        <v>14</v>
      </c>
      <c r="K8" s="3">
        <v>6</v>
      </c>
      <c r="L8" s="3">
        <v>0</v>
      </c>
      <c r="M8" s="3">
        <v>0</v>
      </c>
      <c r="N8" s="3">
        <v>0.4</v>
      </c>
      <c r="O8" s="3">
        <v>0</v>
      </c>
      <c r="P8" s="3">
        <v>0</v>
      </c>
      <c r="Q8" s="3">
        <v>0</v>
      </c>
      <c r="R8" s="3">
        <v>28</v>
      </c>
      <c r="T8" s="1">
        <v>943</v>
      </c>
      <c r="U8" s="2" t="s">
        <v>71</v>
      </c>
      <c r="V8" s="2">
        <f>C8</f>
        <v>2.37</v>
      </c>
      <c r="W8" s="74">
        <f t="shared" si="3"/>
        <v>7.1099999999999997E-2</v>
      </c>
      <c r="X8" s="74">
        <f t="shared" si="4"/>
        <v>0.23700000000000002</v>
      </c>
      <c r="Y8" s="74">
        <f t="shared" si="5"/>
        <v>2.6781000000000001</v>
      </c>
      <c r="Z8" s="3">
        <v>200</v>
      </c>
      <c r="AA8" s="3">
        <v>0.2</v>
      </c>
      <c r="AB8" s="3">
        <v>0</v>
      </c>
      <c r="AC8" s="3">
        <v>14</v>
      </c>
      <c r="AD8" s="3">
        <v>6</v>
      </c>
      <c r="AE8" s="3">
        <v>0</v>
      </c>
      <c r="AF8" s="3">
        <v>0</v>
      </c>
      <c r="AG8" s="3">
        <v>0.4</v>
      </c>
      <c r="AH8" s="3">
        <v>0</v>
      </c>
      <c r="AI8" s="3">
        <v>0</v>
      </c>
      <c r="AJ8" s="3">
        <v>0</v>
      </c>
      <c r="AK8" s="3">
        <v>28</v>
      </c>
    </row>
    <row r="9" spans="1:37" ht="33" customHeight="1" x14ac:dyDescent="0.25">
      <c r="A9" s="13">
        <v>2</v>
      </c>
      <c r="B9" s="9" t="s">
        <v>38</v>
      </c>
      <c r="C9" s="9">
        <v>6.26</v>
      </c>
      <c r="D9" s="74">
        <f t="shared" si="0"/>
        <v>0.18779999999999999</v>
      </c>
      <c r="E9" s="66">
        <f t="shared" si="1"/>
        <v>0.626</v>
      </c>
      <c r="F9" s="74">
        <f t="shared" si="2"/>
        <v>7.0738000000000003</v>
      </c>
      <c r="G9" s="8" t="s">
        <v>39</v>
      </c>
      <c r="H9" s="8">
        <v>2.3199999999999998</v>
      </c>
      <c r="I9" s="8">
        <v>4.6399999999999997</v>
      </c>
      <c r="J9" s="8">
        <v>20.079999999999998</v>
      </c>
      <c r="K9" s="13">
        <v>6.96</v>
      </c>
      <c r="L9" s="13">
        <v>0</v>
      </c>
      <c r="M9" s="13">
        <v>3</v>
      </c>
      <c r="N9" s="13">
        <v>0</v>
      </c>
      <c r="O9" s="13">
        <v>88.5</v>
      </c>
      <c r="P9" s="13"/>
      <c r="Q9" s="13"/>
      <c r="R9" s="13">
        <v>112.5</v>
      </c>
      <c r="T9" s="13">
        <v>2</v>
      </c>
      <c r="U9" s="9" t="s">
        <v>38</v>
      </c>
      <c r="V9" s="2">
        <f>C9</f>
        <v>6.26</v>
      </c>
      <c r="W9" s="74">
        <f t="shared" si="3"/>
        <v>0.18779999999999999</v>
      </c>
      <c r="X9" s="74">
        <f t="shared" si="4"/>
        <v>0.626</v>
      </c>
      <c r="Y9" s="74">
        <f t="shared" si="5"/>
        <v>7.0738000000000003</v>
      </c>
      <c r="Z9" s="8" t="s">
        <v>39</v>
      </c>
      <c r="AA9" s="8">
        <v>2.3199999999999998</v>
      </c>
      <c r="AB9" s="8">
        <v>4.6399999999999997</v>
      </c>
      <c r="AC9" s="8">
        <v>20.079999999999998</v>
      </c>
      <c r="AD9" s="13">
        <v>6.96</v>
      </c>
      <c r="AE9" s="13">
        <v>0</v>
      </c>
      <c r="AF9" s="13">
        <v>3</v>
      </c>
      <c r="AG9" s="13">
        <v>0</v>
      </c>
      <c r="AH9" s="13">
        <v>88.5</v>
      </c>
      <c r="AI9" s="13"/>
      <c r="AJ9" s="13"/>
      <c r="AK9" s="13">
        <v>112.5</v>
      </c>
    </row>
    <row r="10" spans="1:37" x14ac:dyDescent="0.25">
      <c r="A10" s="24"/>
      <c r="B10" s="30" t="s">
        <v>20</v>
      </c>
      <c r="C10" s="66">
        <f>SUM(C6:C9)</f>
        <v>45.859999999999992</v>
      </c>
      <c r="D10" s="74">
        <f>C10*3%</f>
        <v>1.3757999999999997</v>
      </c>
      <c r="E10" s="66">
        <f>C10*10%</f>
        <v>4.5859999999999994</v>
      </c>
      <c r="F10" s="74">
        <f>C10+D10+E10</f>
        <v>51.821799999999989</v>
      </c>
      <c r="G10" s="24"/>
      <c r="H10" s="24">
        <f t="shared" ref="H10:R10" si="6">SUM(H6:H9)</f>
        <v>19.989999999999998</v>
      </c>
      <c r="I10" s="24">
        <f t="shared" si="6"/>
        <v>28.16</v>
      </c>
      <c r="J10" s="24">
        <f t="shared" si="6"/>
        <v>50.989999999999995</v>
      </c>
      <c r="K10" s="24">
        <f t="shared" si="6"/>
        <v>252.16</v>
      </c>
      <c r="L10" s="24">
        <f t="shared" si="6"/>
        <v>55.5</v>
      </c>
      <c r="M10" s="24">
        <f t="shared" si="6"/>
        <v>392.5</v>
      </c>
      <c r="N10" s="24">
        <f t="shared" si="6"/>
        <v>6.94</v>
      </c>
      <c r="O10" s="24">
        <f t="shared" si="6"/>
        <v>433.5</v>
      </c>
      <c r="P10" s="24">
        <f t="shared" si="6"/>
        <v>0.55000000000000004</v>
      </c>
      <c r="Q10" s="24">
        <f t="shared" si="6"/>
        <v>0.30000000000000004</v>
      </c>
      <c r="R10" s="24">
        <f t="shared" si="6"/>
        <v>568.4</v>
      </c>
      <c r="S10" s="26"/>
      <c r="T10" s="24"/>
      <c r="U10" s="30" t="s">
        <v>20</v>
      </c>
      <c r="V10" s="66">
        <f>SUM(V6:V9)</f>
        <v>57.669999999999995</v>
      </c>
      <c r="W10" s="74">
        <f>V10*3%</f>
        <v>1.7300999999999997</v>
      </c>
      <c r="X10" s="74">
        <f>V10*10%</f>
        <v>5.7669999999999995</v>
      </c>
      <c r="Y10" s="74">
        <f>V10+W10+X10</f>
        <v>65.167099999999991</v>
      </c>
      <c r="Z10" s="24"/>
      <c r="AA10" s="24">
        <f t="shared" ref="AA10:AK10" si="7">SUM(AA6:AA9)</f>
        <v>24.25</v>
      </c>
      <c r="AB10" s="24">
        <f t="shared" si="7"/>
        <v>33.39</v>
      </c>
      <c r="AC10" s="24">
        <f t="shared" si="7"/>
        <v>51.839999999999996</v>
      </c>
      <c r="AD10" s="24">
        <f t="shared" si="7"/>
        <v>252.16</v>
      </c>
      <c r="AE10" s="24">
        <f t="shared" si="7"/>
        <v>55.5</v>
      </c>
      <c r="AF10" s="24">
        <f t="shared" si="7"/>
        <v>392.5</v>
      </c>
      <c r="AG10" s="24">
        <f t="shared" si="7"/>
        <v>6.94</v>
      </c>
      <c r="AH10" s="24">
        <f t="shared" si="7"/>
        <v>433.5</v>
      </c>
      <c r="AI10" s="24">
        <f t="shared" si="7"/>
        <v>0.55000000000000004</v>
      </c>
      <c r="AJ10" s="24">
        <f t="shared" si="7"/>
        <v>0.30000000000000004</v>
      </c>
      <c r="AK10" s="24">
        <f t="shared" si="7"/>
        <v>624.79999999999995</v>
      </c>
    </row>
    <row r="11" spans="1:37" x14ac:dyDescent="0.25">
      <c r="A11" s="31"/>
      <c r="B11" s="32"/>
      <c r="C11" s="32"/>
      <c r="D11" s="32"/>
      <c r="E11" s="32"/>
      <c r="F11" s="3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6"/>
      <c r="T11" s="31"/>
      <c r="U11" s="32"/>
      <c r="V11" s="32"/>
      <c r="W11" s="76"/>
      <c r="X11" s="76"/>
      <c r="Y11" s="76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x14ac:dyDescent="0.25">
      <c r="A12" s="27"/>
      <c r="B12" s="155" t="s">
        <v>21</v>
      </c>
      <c r="C12" s="155"/>
      <c r="D12" s="155"/>
      <c r="E12" s="155"/>
      <c r="F12" s="155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26"/>
      <c r="T12" s="27"/>
      <c r="U12" s="155" t="s">
        <v>21</v>
      </c>
      <c r="V12" s="155"/>
      <c r="W12" s="155"/>
      <c r="X12" s="155"/>
      <c r="Y12" s="155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</row>
    <row r="13" spans="1:37" ht="30.75" customHeight="1" x14ac:dyDescent="0.25">
      <c r="A13" s="24" t="s">
        <v>76</v>
      </c>
      <c r="B13" s="2" t="s">
        <v>72</v>
      </c>
      <c r="C13" s="2">
        <v>20</v>
      </c>
      <c r="D13" s="74">
        <f t="shared" ref="D13:D19" si="8">C13*3%</f>
        <v>0.6</v>
      </c>
      <c r="E13" s="66">
        <f t="shared" ref="E13:E19" si="9">C13*10%</f>
        <v>2</v>
      </c>
      <c r="F13" s="74">
        <f t="shared" ref="F13:F19" si="10">C13+D13+E13</f>
        <v>22.6</v>
      </c>
      <c r="G13" s="3">
        <v>60</v>
      </c>
      <c r="H13" s="3">
        <v>4</v>
      </c>
      <c r="I13" s="3">
        <v>0.4</v>
      </c>
      <c r="J13" s="3">
        <v>6.7</v>
      </c>
      <c r="K13" s="3">
        <v>20</v>
      </c>
      <c r="L13" s="3">
        <v>60</v>
      </c>
      <c r="M13" s="3">
        <v>180</v>
      </c>
      <c r="N13" s="3">
        <v>0</v>
      </c>
      <c r="O13" s="3">
        <v>0</v>
      </c>
      <c r="P13" s="3">
        <v>0.02</v>
      </c>
      <c r="Q13" s="3">
        <v>0</v>
      </c>
      <c r="R13" s="3">
        <v>40.380000000000003</v>
      </c>
      <c r="T13" s="8"/>
      <c r="U13" s="2" t="s">
        <v>72</v>
      </c>
      <c r="V13" s="2">
        <f>C13</f>
        <v>20</v>
      </c>
      <c r="W13" s="74">
        <f t="shared" ref="W13:W19" si="11">V13*3%</f>
        <v>0.6</v>
      </c>
      <c r="X13" s="74">
        <f t="shared" ref="X13:X19" si="12">V13*10%</f>
        <v>2</v>
      </c>
      <c r="Y13" s="74">
        <f t="shared" ref="Y13:Y19" si="13">V13+W13+X13</f>
        <v>22.6</v>
      </c>
      <c r="Z13" s="3">
        <v>60</v>
      </c>
      <c r="AA13" s="3">
        <v>4</v>
      </c>
      <c r="AB13" s="3">
        <v>0.4</v>
      </c>
      <c r="AC13" s="3">
        <v>6.7</v>
      </c>
      <c r="AD13" s="3">
        <v>20</v>
      </c>
      <c r="AE13" s="3">
        <v>60</v>
      </c>
      <c r="AF13" s="3">
        <v>180</v>
      </c>
      <c r="AG13" s="3">
        <v>0</v>
      </c>
      <c r="AH13" s="3">
        <v>0</v>
      </c>
      <c r="AI13" s="3">
        <v>0.02</v>
      </c>
      <c r="AJ13" s="3">
        <v>0</v>
      </c>
      <c r="AK13" s="3">
        <v>40.380000000000003</v>
      </c>
    </row>
    <row r="14" spans="1:37" x14ac:dyDescent="0.25">
      <c r="A14" s="24">
        <v>187</v>
      </c>
      <c r="B14" s="28" t="s">
        <v>22</v>
      </c>
      <c r="C14" s="28">
        <v>16.78</v>
      </c>
      <c r="D14" s="74">
        <f t="shared" si="8"/>
        <v>0.50340000000000007</v>
      </c>
      <c r="E14" s="66">
        <f t="shared" si="9"/>
        <v>1.6780000000000002</v>
      </c>
      <c r="F14" s="74">
        <f t="shared" si="10"/>
        <v>18.961400000000001</v>
      </c>
      <c r="G14" s="24" t="s">
        <v>23</v>
      </c>
      <c r="H14" s="24">
        <v>1.4</v>
      </c>
      <c r="I14" s="24">
        <v>3.91</v>
      </c>
      <c r="J14" s="24">
        <v>6.79</v>
      </c>
      <c r="K14" s="24">
        <v>34.659999999999997</v>
      </c>
      <c r="L14" s="24">
        <v>17.8</v>
      </c>
      <c r="M14" s="24">
        <v>38.1</v>
      </c>
      <c r="N14" s="24">
        <v>0.64</v>
      </c>
      <c r="O14" s="24">
        <v>0</v>
      </c>
      <c r="P14" s="24">
        <v>0.05</v>
      </c>
      <c r="Q14" s="24">
        <v>14.7</v>
      </c>
      <c r="R14" s="24">
        <v>67.8</v>
      </c>
      <c r="S14" s="26"/>
      <c r="T14" s="24">
        <v>187</v>
      </c>
      <c r="U14" s="28" t="s">
        <v>22</v>
      </c>
      <c r="V14" s="2">
        <f>(C14/200)*250</f>
        <v>20.975000000000001</v>
      </c>
      <c r="W14" s="74">
        <f t="shared" si="11"/>
        <v>0.62924999999999998</v>
      </c>
      <c r="X14" s="74">
        <f t="shared" si="12"/>
        <v>2.0975000000000001</v>
      </c>
      <c r="Y14" s="74">
        <f t="shared" si="13"/>
        <v>23.701750000000001</v>
      </c>
      <c r="Z14" s="24">
        <v>250</v>
      </c>
      <c r="AA14" s="24">
        <v>2.2000000000000002</v>
      </c>
      <c r="AB14" s="24">
        <v>4.5</v>
      </c>
      <c r="AC14" s="24">
        <v>7.2</v>
      </c>
      <c r="AD14" s="24">
        <v>34.659999999999997</v>
      </c>
      <c r="AE14" s="24">
        <v>17.8</v>
      </c>
      <c r="AF14" s="24">
        <v>38.1</v>
      </c>
      <c r="AG14" s="24">
        <v>0.64</v>
      </c>
      <c r="AH14" s="24">
        <v>0</v>
      </c>
      <c r="AI14" s="24">
        <v>0.05</v>
      </c>
      <c r="AJ14" s="24">
        <v>14.7</v>
      </c>
      <c r="AK14" s="24">
        <v>72.400000000000006</v>
      </c>
    </row>
    <row r="15" spans="1:37" ht="31.5" customHeight="1" x14ac:dyDescent="0.25">
      <c r="A15" s="1">
        <v>679</v>
      </c>
      <c r="B15" s="2" t="s">
        <v>66</v>
      </c>
      <c r="C15" s="2">
        <v>10.32</v>
      </c>
      <c r="D15" s="74">
        <f t="shared" si="8"/>
        <v>0.30959999999999999</v>
      </c>
      <c r="E15" s="66">
        <f t="shared" si="9"/>
        <v>1.032</v>
      </c>
      <c r="F15" s="74">
        <f t="shared" si="10"/>
        <v>11.6616</v>
      </c>
      <c r="G15" s="3">
        <v>150</v>
      </c>
      <c r="H15" s="3">
        <v>7.46</v>
      </c>
      <c r="I15" s="3">
        <v>5.61</v>
      </c>
      <c r="J15" s="3">
        <v>35.840000000000003</v>
      </c>
      <c r="K15" s="3">
        <v>12.98</v>
      </c>
      <c r="L15" s="3">
        <v>67.5</v>
      </c>
      <c r="M15" s="3">
        <v>208.5</v>
      </c>
      <c r="N15" s="3">
        <v>3.95</v>
      </c>
      <c r="O15" s="3">
        <v>0.02</v>
      </c>
      <c r="P15" s="3">
        <v>0.18</v>
      </c>
      <c r="Q15" s="3">
        <v>0</v>
      </c>
      <c r="R15" s="3">
        <v>230.45</v>
      </c>
      <c r="T15" s="1">
        <v>679</v>
      </c>
      <c r="U15" s="2" t="s">
        <v>66</v>
      </c>
      <c r="V15" s="2">
        <f>(C15/150)*180</f>
        <v>12.384</v>
      </c>
      <c r="W15" s="74">
        <f t="shared" si="11"/>
        <v>0.37152000000000002</v>
      </c>
      <c r="X15" s="74">
        <f t="shared" si="12"/>
        <v>1.2384000000000002</v>
      </c>
      <c r="Y15" s="74">
        <f t="shared" si="13"/>
        <v>13.993920000000001</v>
      </c>
      <c r="Z15" s="3">
        <v>180</v>
      </c>
      <c r="AA15" s="3">
        <v>7.46</v>
      </c>
      <c r="AB15" s="3">
        <v>5.61</v>
      </c>
      <c r="AC15" s="3">
        <v>35.840000000000003</v>
      </c>
      <c r="AD15" s="3">
        <v>12.98</v>
      </c>
      <c r="AE15" s="3">
        <v>67.5</v>
      </c>
      <c r="AF15" s="3">
        <v>208.5</v>
      </c>
      <c r="AG15" s="3">
        <v>3.95</v>
      </c>
      <c r="AH15" s="3">
        <v>0.02</v>
      </c>
      <c r="AI15" s="3">
        <v>0.18</v>
      </c>
      <c r="AJ15" s="3">
        <v>0</v>
      </c>
      <c r="AK15" s="3">
        <v>230.45</v>
      </c>
    </row>
    <row r="16" spans="1:37" ht="25.5" x14ac:dyDescent="0.25">
      <c r="A16" s="24">
        <v>354</v>
      </c>
      <c r="B16" s="28" t="s">
        <v>79</v>
      </c>
      <c r="C16" s="28">
        <v>69.239999999999995</v>
      </c>
      <c r="D16" s="74">
        <f t="shared" si="8"/>
        <v>2.0771999999999999</v>
      </c>
      <c r="E16" s="66">
        <f t="shared" si="9"/>
        <v>6.9239999999999995</v>
      </c>
      <c r="F16" s="74">
        <f t="shared" si="10"/>
        <v>78.241199999999992</v>
      </c>
      <c r="G16" s="24" t="s">
        <v>25</v>
      </c>
      <c r="H16" s="24">
        <v>17.649999999999999</v>
      </c>
      <c r="I16" s="24">
        <v>14.58</v>
      </c>
      <c r="J16" s="24">
        <v>4.7</v>
      </c>
      <c r="K16" s="24">
        <v>54.5</v>
      </c>
      <c r="L16" s="24">
        <v>20.3</v>
      </c>
      <c r="M16" s="24">
        <v>132.9</v>
      </c>
      <c r="N16" s="24">
        <v>1.62</v>
      </c>
      <c r="O16" s="24">
        <v>43</v>
      </c>
      <c r="P16" s="24">
        <v>0.05</v>
      </c>
      <c r="Q16" s="24">
        <v>0.02</v>
      </c>
      <c r="R16" s="24">
        <v>221</v>
      </c>
      <c r="S16" s="26"/>
      <c r="T16" s="24">
        <v>354</v>
      </c>
      <c r="U16" s="28" t="s">
        <v>79</v>
      </c>
      <c r="V16" s="2">
        <f>(C16/80)*100</f>
        <v>86.55</v>
      </c>
      <c r="W16" s="74">
        <f t="shared" si="11"/>
        <v>2.5964999999999998</v>
      </c>
      <c r="X16" s="74">
        <f t="shared" si="12"/>
        <v>8.6549999999999994</v>
      </c>
      <c r="Y16" s="74">
        <f t="shared" si="13"/>
        <v>97.801500000000004</v>
      </c>
      <c r="Z16" s="24" t="s">
        <v>28</v>
      </c>
      <c r="AA16" s="24">
        <v>23.6</v>
      </c>
      <c r="AB16" s="24">
        <v>18.399999999999999</v>
      </c>
      <c r="AC16" s="24">
        <v>6.6</v>
      </c>
      <c r="AD16" s="24">
        <v>54.5</v>
      </c>
      <c r="AE16" s="24">
        <v>20.3</v>
      </c>
      <c r="AF16" s="24">
        <v>132.9</v>
      </c>
      <c r="AG16" s="24">
        <v>1.62</v>
      </c>
      <c r="AH16" s="24">
        <v>43</v>
      </c>
      <c r="AI16" s="24">
        <v>0.05</v>
      </c>
      <c r="AJ16" s="24">
        <v>0.02</v>
      </c>
      <c r="AK16" s="24">
        <v>245</v>
      </c>
    </row>
    <row r="17" spans="1:37" x14ac:dyDescent="0.25">
      <c r="A17" s="24"/>
      <c r="B17" s="28" t="s">
        <v>82</v>
      </c>
      <c r="C17" s="28">
        <v>10.19</v>
      </c>
      <c r="D17" s="74">
        <f t="shared" si="8"/>
        <v>0.30569999999999997</v>
      </c>
      <c r="E17" s="66">
        <f t="shared" si="9"/>
        <v>1.0189999999999999</v>
      </c>
      <c r="F17" s="74">
        <f t="shared" si="10"/>
        <v>11.514699999999999</v>
      </c>
      <c r="G17" s="24">
        <v>200</v>
      </c>
      <c r="H17" s="24">
        <v>0.6</v>
      </c>
      <c r="I17" s="24">
        <v>0.2</v>
      </c>
      <c r="J17" s="24">
        <v>58.6</v>
      </c>
      <c r="K17" s="24">
        <v>40</v>
      </c>
      <c r="L17" s="24">
        <v>18</v>
      </c>
      <c r="M17" s="24">
        <v>0.8</v>
      </c>
      <c r="N17" s="24">
        <v>24</v>
      </c>
      <c r="O17" s="24">
        <v>0</v>
      </c>
      <c r="P17" s="24">
        <v>0.04</v>
      </c>
      <c r="Q17" s="24">
        <v>16.899999999999999</v>
      </c>
      <c r="R17" s="24">
        <v>140</v>
      </c>
      <c r="S17" s="26"/>
      <c r="T17" s="24"/>
      <c r="U17" s="28" t="s">
        <v>83</v>
      </c>
      <c r="V17" s="2">
        <f t="shared" ref="V17" si="14">C17</f>
        <v>10.19</v>
      </c>
      <c r="W17" s="74">
        <f t="shared" si="11"/>
        <v>0.30569999999999997</v>
      </c>
      <c r="X17" s="74">
        <f t="shared" si="12"/>
        <v>1.0189999999999999</v>
      </c>
      <c r="Y17" s="74">
        <f t="shared" si="13"/>
        <v>11.514699999999999</v>
      </c>
      <c r="Z17" s="24">
        <v>200</v>
      </c>
      <c r="AA17" s="24">
        <v>0.6</v>
      </c>
      <c r="AB17" s="24">
        <v>0.2</v>
      </c>
      <c r="AC17" s="24">
        <v>58.6</v>
      </c>
      <c r="AD17" s="24">
        <v>40</v>
      </c>
      <c r="AE17" s="24">
        <v>18</v>
      </c>
      <c r="AF17" s="24">
        <v>0.8</v>
      </c>
      <c r="AG17" s="24">
        <v>24</v>
      </c>
      <c r="AH17" s="24">
        <v>0</v>
      </c>
      <c r="AI17" s="24">
        <v>0.04</v>
      </c>
      <c r="AJ17" s="24">
        <v>16.899999999999999</v>
      </c>
      <c r="AK17" s="24">
        <v>140</v>
      </c>
    </row>
    <row r="18" spans="1:37" x14ac:dyDescent="0.25">
      <c r="A18" s="24"/>
      <c r="B18" s="28" t="s">
        <v>26</v>
      </c>
      <c r="C18" s="28">
        <v>1.8</v>
      </c>
      <c r="D18" s="74">
        <f t="shared" si="8"/>
        <v>5.3999999999999999E-2</v>
      </c>
      <c r="E18" s="66">
        <f t="shared" si="9"/>
        <v>0.18000000000000002</v>
      </c>
      <c r="F18" s="74">
        <f t="shared" si="10"/>
        <v>2.0340000000000003</v>
      </c>
      <c r="G18" s="24">
        <v>20</v>
      </c>
      <c r="H18" s="24">
        <v>3.2</v>
      </c>
      <c r="I18" s="24">
        <v>1.36</v>
      </c>
      <c r="J18" s="24">
        <v>14.26</v>
      </c>
      <c r="K18" s="24">
        <v>125</v>
      </c>
      <c r="L18" s="24">
        <v>36</v>
      </c>
      <c r="M18" s="24">
        <v>129</v>
      </c>
      <c r="N18" s="24">
        <v>3.6</v>
      </c>
      <c r="O18" s="24">
        <v>0</v>
      </c>
      <c r="P18" s="24">
        <v>0.3</v>
      </c>
      <c r="Q18" s="24">
        <v>0.2</v>
      </c>
      <c r="R18" s="24">
        <v>82</v>
      </c>
      <c r="S18" s="26"/>
      <c r="T18" s="24"/>
      <c r="U18" s="28" t="s">
        <v>26</v>
      </c>
      <c r="V18" s="28">
        <v>1.8</v>
      </c>
      <c r="W18" s="74">
        <f t="shared" si="11"/>
        <v>5.3999999999999999E-2</v>
      </c>
      <c r="X18" s="74">
        <f t="shared" si="12"/>
        <v>0.18000000000000002</v>
      </c>
      <c r="Y18" s="74">
        <f t="shared" si="13"/>
        <v>2.0340000000000003</v>
      </c>
      <c r="Z18" s="38">
        <v>20</v>
      </c>
      <c r="AA18" s="38">
        <v>3.2</v>
      </c>
      <c r="AB18" s="38">
        <v>1.36</v>
      </c>
      <c r="AC18" s="38">
        <v>14.26</v>
      </c>
      <c r="AD18" s="38">
        <v>125</v>
      </c>
      <c r="AE18" s="38">
        <v>36</v>
      </c>
      <c r="AF18" s="38">
        <v>129</v>
      </c>
      <c r="AG18" s="38">
        <v>3.6</v>
      </c>
      <c r="AH18" s="38">
        <v>0</v>
      </c>
      <c r="AI18" s="38">
        <v>0.3</v>
      </c>
      <c r="AJ18" s="38">
        <v>0.2</v>
      </c>
      <c r="AK18" s="38">
        <v>82</v>
      </c>
    </row>
    <row r="19" spans="1:37" ht="38.25" x14ac:dyDescent="0.25">
      <c r="A19" s="38"/>
      <c r="B19" s="28" t="s">
        <v>67</v>
      </c>
      <c r="C19" s="28">
        <v>1.8</v>
      </c>
      <c r="D19" s="74">
        <f t="shared" si="8"/>
        <v>5.3999999999999999E-2</v>
      </c>
      <c r="E19" s="66">
        <f t="shared" si="9"/>
        <v>0.18000000000000002</v>
      </c>
      <c r="F19" s="74">
        <f t="shared" si="10"/>
        <v>2.0340000000000003</v>
      </c>
      <c r="G19" s="38">
        <v>30</v>
      </c>
      <c r="H19" s="38">
        <v>2.4</v>
      </c>
      <c r="I19" s="38">
        <v>1.6</v>
      </c>
      <c r="J19" s="38">
        <v>12.8</v>
      </c>
      <c r="K19" s="38">
        <v>21.9</v>
      </c>
      <c r="L19" s="38">
        <v>12</v>
      </c>
      <c r="M19" s="38">
        <v>37.5</v>
      </c>
      <c r="N19" s="38">
        <v>0.8</v>
      </c>
      <c r="O19" s="38">
        <v>0</v>
      </c>
      <c r="P19" s="38">
        <v>0.4</v>
      </c>
      <c r="Q19" s="38">
        <v>0.4</v>
      </c>
      <c r="R19" s="38">
        <v>78</v>
      </c>
      <c r="S19" s="26"/>
      <c r="T19" s="38"/>
      <c r="U19" s="28" t="s">
        <v>67</v>
      </c>
      <c r="V19" s="28">
        <v>1.8</v>
      </c>
      <c r="W19" s="74">
        <f t="shared" si="11"/>
        <v>5.3999999999999999E-2</v>
      </c>
      <c r="X19" s="74">
        <f t="shared" si="12"/>
        <v>0.18000000000000002</v>
      </c>
      <c r="Y19" s="74">
        <f t="shared" si="13"/>
        <v>2.0340000000000003</v>
      </c>
      <c r="Z19" s="38">
        <v>30</v>
      </c>
      <c r="AA19" s="38">
        <v>2.4</v>
      </c>
      <c r="AB19" s="38">
        <v>1.6</v>
      </c>
      <c r="AC19" s="38">
        <v>12.8</v>
      </c>
      <c r="AD19" s="38">
        <v>21.9</v>
      </c>
      <c r="AE19" s="38">
        <v>12</v>
      </c>
      <c r="AF19" s="38">
        <v>37.5</v>
      </c>
      <c r="AG19" s="38">
        <v>0.8</v>
      </c>
      <c r="AH19" s="38">
        <v>0</v>
      </c>
      <c r="AI19" s="38">
        <v>0.4</v>
      </c>
      <c r="AJ19" s="38">
        <v>0.4</v>
      </c>
      <c r="AK19" s="38">
        <v>78</v>
      </c>
    </row>
    <row r="20" spans="1:37" x14ac:dyDescent="0.25">
      <c r="A20" s="27"/>
      <c r="B20" s="33" t="s">
        <v>20</v>
      </c>
      <c r="C20" s="33">
        <f>SUM(C13:C19)</f>
        <v>130.13000000000002</v>
      </c>
      <c r="D20" s="74">
        <f>C20*3%</f>
        <v>3.9039000000000006</v>
      </c>
      <c r="E20" s="66">
        <f>C20*10%</f>
        <v>13.013000000000003</v>
      </c>
      <c r="F20" s="74">
        <f>C20+D20+E20</f>
        <v>147.04690000000002</v>
      </c>
      <c r="G20" s="24"/>
      <c r="H20" s="24">
        <f>SUM(H14:H18)</f>
        <v>30.31</v>
      </c>
      <c r="I20" s="24">
        <f t="shared" ref="I20:R20" si="15">SUM(I14:I18)</f>
        <v>25.66</v>
      </c>
      <c r="J20" s="24">
        <f>SUM(J13:J19)</f>
        <v>139.69000000000003</v>
      </c>
      <c r="K20" s="24">
        <f t="shared" si="15"/>
        <v>267.14</v>
      </c>
      <c r="L20" s="24">
        <f t="shared" si="15"/>
        <v>159.6</v>
      </c>
      <c r="M20" s="24">
        <f t="shared" si="15"/>
        <v>509.3</v>
      </c>
      <c r="N20" s="24">
        <f t="shared" si="15"/>
        <v>33.81</v>
      </c>
      <c r="O20" s="24">
        <f t="shared" si="15"/>
        <v>43.02</v>
      </c>
      <c r="P20" s="24">
        <f t="shared" si="15"/>
        <v>0.61999999999999988</v>
      </c>
      <c r="Q20" s="24">
        <f t="shared" si="15"/>
        <v>31.819999999999997</v>
      </c>
      <c r="R20" s="24">
        <f t="shared" si="15"/>
        <v>741.25</v>
      </c>
      <c r="S20" s="26"/>
      <c r="T20" s="27"/>
      <c r="U20" s="33" t="s">
        <v>20</v>
      </c>
      <c r="V20" s="33">
        <f>SUM(V13:V19)</f>
        <v>153.69900000000001</v>
      </c>
      <c r="W20" s="74">
        <f>V20*3%</f>
        <v>4.61097</v>
      </c>
      <c r="X20" s="74">
        <f>V20*10%</f>
        <v>15.369900000000001</v>
      </c>
      <c r="Y20" s="74">
        <f>V20+W20+X20</f>
        <v>173.67987000000002</v>
      </c>
      <c r="Z20" s="24"/>
      <c r="AA20" s="24">
        <f>SUM(AA14:AA18)</f>
        <v>37.060000000000009</v>
      </c>
      <c r="AB20" s="24">
        <f t="shared" ref="AB20:AK20" si="16">SUM(AB14:AB18)</f>
        <v>30.069999999999997</v>
      </c>
      <c r="AC20" s="24">
        <f>SUM(AC13:AC18)</f>
        <v>129.19999999999999</v>
      </c>
      <c r="AD20" s="24">
        <f t="shared" si="16"/>
        <v>267.14</v>
      </c>
      <c r="AE20" s="24">
        <f t="shared" si="16"/>
        <v>159.6</v>
      </c>
      <c r="AF20" s="24">
        <f t="shared" si="16"/>
        <v>509.3</v>
      </c>
      <c r="AG20" s="24">
        <f t="shared" si="16"/>
        <v>33.81</v>
      </c>
      <c r="AH20" s="24">
        <f t="shared" si="16"/>
        <v>43.02</v>
      </c>
      <c r="AI20" s="24">
        <f t="shared" si="16"/>
        <v>0.61999999999999988</v>
      </c>
      <c r="AJ20" s="24">
        <f t="shared" si="16"/>
        <v>31.819999999999997</v>
      </c>
      <c r="AK20" s="24">
        <f t="shared" si="16"/>
        <v>769.85</v>
      </c>
    </row>
    <row r="21" spans="1:37" s="22" customFormat="1" x14ac:dyDescent="0.25">
      <c r="A21" s="107"/>
      <c r="B21" s="108" t="s">
        <v>27</v>
      </c>
      <c r="C21" s="108">
        <f>SUM(C20)+C10</f>
        <v>175.99</v>
      </c>
      <c r="D21" s="109">
        <f>C21*3%</f>
        <v>5.2797000000000001</v>
      </c>
      <c r="E21" s="110">
        <f>C21*10%</f>
        <v>17.599</v>
      </c>
      <c r="F21" s="109">
        <f>C21+D21+E21</f>
        <v>198.86869999999999</v>
      </c>
      <c r="G21" s="107"/>
      <c r="H21" s="107">
        <f t="shared" ref="H21:R21" si="17">H10+H20</f>
        <v>50.3</v>
      </c>
      <c r="I21" s="107">
        <f t="shared" si="17"/>
        <v>53.82</v>
      </c>
      <c r="J21" s="107">
        <f t="shared" si="17"/>
        <v>190.68</v>
      </c>
      <c r="K21" s="107">
        <f t="shared" si="17"/>
        <v>519.29999999999995</v>
      </c>
      <c r="L21" s="107">
        <f t="shared" si="17"/>
        <v>215.1</v>
      </c>
      <c r="M21" s="107">
        <f t="shared" si="17"/>
        <v>901.8</v>
      </c>
      <c r="N21" s="107">
        <f t="shared" si="17"/>
        <v>40.75</v>
      </c>
      <c r="O21" s="107">
        <f t="shared" si="17"/>
        <v>476.52</v>
      </c>
      <c r="P21" s="107">
        <f t="shared" si="17"/>
        <v>1.17</v>
      </c>
      <c r="Q21" s="107">
        <f t="shared" si="17"/>
        <v>32.119999999999997</v>
      </c>
      <c r="R21" s="107">
        <f t="shared" si="17"/>
        <v>1309.6500000000001</v>
      </c>
      <c r="S21" s="111"/>
      <c r="T21" s="107"/>
      <c r="U21" s="108" t="s">
        <v>27</v>
      </c>
      <c r="V21" s="108">
        <f>SUM(V20)+V10</f>
        <v>211.369</v>
      </c>
      <c r="W21" s="109">
        <f>V21*3%</f>
        <v>6.3410699999999993</v>
      </c>
      <c r="X21" s="109">
        <f>V21*10%</f>
        <v>21.136900000000001</v>
      </c>
      <c r="Y21" s="109">
        <f>V21+W21+X21</f>
        <v>238.84697</v>
      </c>
      <c r="Z21" s="107"/>
      <c r="AA21" s="107">
        <f t="shared" ref="AA21:AK21" si="18">AA10+AA20</f>
        <v>61.310000000000009</v>
      </c>
      <c r="AB21" s="107">
        <f t="shared" si="18"/>
        <v>63.459999999999994</v>
      </c>
      <c r="AC21" s="107">
        <f t="shared" si="18"/>
        <v>181.04</v>
      </c>
      <c r="AD21" s="107">
        <f t="shared" si="18"/>
        <v>519.29999999999995</v>
      </c>
      <c r="AE21" s="107">
        <f t="shared" si="18"/>
        <v>215.1</v>
      </c>
      <c r="AF21" s="107">
        <f t="shared" si="18"/>
        <v>901.8</v>
      </c>
      <c r="AG21" s="107">
        <f t="shared" si="18"/>
        <v>40.75</v>
      </c>
      <c r="AH21" s="107">
        <f t="shared" si="18"/>
        <v>476.52</v>
      </c>
      <c r="AI21" s="107">
        <f t="shared" si="18"/>
        <v>1.17</v>
      </c>
      <c r="AJ21" s="107">
        <f t="shared" si="18"/>
        <v>32.119999999999997</v>
      </c>
      <c r="AK21" s="107">
        <f t="shared" si="18"/>
        <v>1394.65</v>
      </c>
    </row>
    <row r="22" spans="1:37" s="22" customFormat="1" x14ac:dyDescent="0.25">
      <c r="A22" s="119"/>
      <c r="B22" s="120"/>
      <c r="C22" s="120"/>
      <c r="D22" s="121"/>
      <c r="E22" s="122"/>
      <c r="F22" s="121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1"/>
      <c r="T22" s="119"/>
      <c r="U22" s="120"/>
      <c r="V22" s="120"/>
      <c r="W22" s="121"/>
      <c r="X22" s="121"/>
      <c r="Y22" s="121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</row>
    <row r="23" spans="1:37" ht="32.25" customHeight="1" x14ac:dyDescent="0.25">
      <c r="A23" s="67" t="s">
        <v>90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9"/>
      <c r="X23" s="69"/>
      <c r="Y23" s="69"/>
      <c r="Z23" s="67"/>
      <c r="AA23" s="67"/>
      <c r="AB23" s="67"/>
      <c r="AC23" s="67" t="s">
        <v>91</v>
      </c>
      <c r="AD23" s="67"/>
      <c r="AE23" s="67"/>
      <c r="AF23" s="67"/>
      <c r="AG23" s="67"/>
      <c r="AH23" s="67"/>
      <c r="AI23" s="67"/>
      <c r="AJ23" s="67"/>
      <c r="AK23" s="126">
        <v>45188</v>
      </c>
    </row>
    <row r="24" spans="1:37" ht="23.25" thickBot="1" x14ac:dyDescent="0.35">
      <c r="A24" s="148" t="s">
        <v>58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T24" s="148" t="s">
        <v>61</v>
      </c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</row>
    <row r="25" spans="1:37" ht="24" customHeight="1" x14ac:dyDescent="0.25">
      <c r="A25" s="150" t="s">
        <v>0</v>
      </c>
      <c r="B25" s="154" t="s">
        <v>1</v>
      </c>
      <c r="C25" s="64"/>
      <c r="D25" s="31"/>
      <c r="E25" s="31"/>
      <c r="F25" s="64"/>
      <c r="G25" s="154" t="s">
        <v>2</v>
      </c>
      <c r="H25" s="154" t="s">
        <v>3</v>
      </c>
      <c r="I25" s="154"/>
      <c r="J25" s="154"/>
      <c r="K25" s="154" t="s">
        <v>4</v>
      </c>
      <c r="L25" s="154"/>
      <c r="M25" s="154"/>
      <c r="N25" s="154"/>
      <c r="O25" s="154" t="s">
        <v>5</v>
      </c>
      <c r="P25" s="154"/>
      <c r="Q25" s="154"/>
      <c r="R25" s="154" t="s">
        <v>6</v>
      </c>
      <c r="S25" s="26"/>
      <c r="T25" s="154" t="s">
        <v>0</v>
      </c>
      <c r="U25" s="154" t="s">
        <v>1</v>
      </c>
      <c r="V25" s="64"/>
      <c r="W25" s="75"/>
      <c r="X25" s="75"/>
      <c r="Y25" s="75"/>
      <c r="Z25" s="154" t="s">
        <v>2</v>
      </c>
      <c r="AA25" s="154" t="s">
        <v>3</v>
      </c>
      <c r="AB25" s="154"/>
      <c r="AC25" s="154"/>
      <c r="AD25" s="154" t="s">
        <v>4</v>
      </c>
      <c r="AE25" s="154"/>
      <c r="AF25" s="154"/>
      <c r="AG25" s="154"/>
      <c r="AH25" s="154" t="s">
        <v>5</v>
      </c>
      <c r="AI25" s="154"/>
      <c r="AJ25" s="154"/>
      <c r="AK25" s="154" t="s">
        <v>6</v>
      </c>
    </row>
    <row r="26" spans="1:37" ht="36.75" customHeight="1" thickBot="1" x14ac:dyDescent="0.3">
      <c r="A26" s="151"/>
      <c r="B26" s="154"/>
      <c r="C26" s="65" t="s">
        <v>86</v>
      </c>
      <c r="D26" s="73" t="s">
        <v>87</v>
      </c>
      <c r="E26" s="73" t="s">
        <v>88</v>
      </c>
      <c r="F26" s="65" t="s">
        <v>86</v>
      </c>
      <c r="G26" s="154"/>
      <c r="H26" s="24" t="s">
        <v>7</v>
      </c>
      <c r="I26" s="24" t="s">
        <v>8</v>
      </c>
      <c r="J26" s="24" t="s">
        <v>9</v>
      </c>
      <c r="K26" s="24" t="s">
        <v>10</v>
      </c>
      <c r="L26" s="24" t="s">
        <v>11</v>
      </c>
      <c r="M26" s="24" t="s">
        <v>12</v>
      </c>
      <c r="N26" s="24" t="s">
        <v>13</v>
      </c>
      <c r="O26" s="24" t="s">
        <v>14</v>
      </c>
      <c r="P26" s="24" t="s">
        <v>15</v>
      </c>
      <c r="Q26" s="24" t="s">
        <v>16</v>
      </c>
      <c r="R26" s="154"/>
      <c r="S26" s="26"/>
      <c r="T26" s="154"/>
      <c r="U26" s="154"/>
      <c r="V26" s="65" t="s">
        <v>86</v>
      </c>
      <c r="W26" s="73" t="s">
        <v>87</v>
      </c>
      <c r="X26" s="73" t="s">
        <v>88</v>
      </c>
      <c r="Y26" s="65" t="s">
        <v>86</v>
      </c>
      <c r="Z26" s="154"/>
      <c r="AA26" s="24" t="s">
        <v>7</v>
      </c>
      <c r="AB26" s="24" t="s">
        <v>8</v>
      </c>
      <c r="AC26" s="24" t="s">
        <v>9</v>
      </c>
      <c r="AD26" s="24" t="s">
        <v>10</v>
      </c>
      <c r="AE26" s="24" t="s">
        <v>11</v>
      </c>
      <c r="AF26" s="24" t="s">
        <v>12</v>
      </c>
      <c r="AG26" s="24" t="s">
        <v>13</v>
      </c>
      <c r="AH26" s="24" t="s">
        <v>14</v>
      </c>
      <c r="AI26" s="24" t="s">
        <v>15</v>
      </c>
      <c r="AJ26" s="24" t="s">
        <v>16</v>
      </c>
      <c r="AK26" s="154"/>
    </row>
    <row r="27" spans="1:37" x14ac:dyDescent="0.25">
      <c r="A27" s="27"/>
      <c r="B27" s="157" t="s">
        <v>73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26"/>
      <c r="T27" s="27"/>
      <c r="U27" s="155" t="s">
        <v>17</v>
      </c>
      <c r="V27" s="155"/>
      <c r="W27" s="155"/>
      <c r="X27" s="155"/>
      <c r="Y27" s="155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</row>
    <row r="28" spans="1:37" ht="31.5" x14ac:dyDescent="0.25">
      <c r="A28" s="4">
        <v>2</v>
      </c>
      <c r="B28" s="46" t="s">
        <v>38</v>
      </c>
      <c r="C28" s="46">
        <v>6.26</v>
      </c>
      <c r="D28" s="74">
        <f t="shared" ref="D28" si="19">C28*3%</f>
        <v>0.18779999999999999</v>
      </c>
      <c r="E28" s="66">
        <f t="shared" ref="E28" si="20">C28*10%</f>
        <v>0.626</v>
      </c>
      <c r="F28" s="74">
        <f t="shared" ref="F28" si="21">C28+D28+E28</f>
        <v>7.0738000000000003</v>
      </c>
      <c r="G28" s="8" t="s">
        <v>39</v>
      </c>
      <c r="H28" s="8">
        <v>2.3199999999999998</v>
      </c>
      <c r="I28" s="8">
        <v>4.6399999999999997</v>
      </c>
      <c r="J28" s="8">
        <v>20.079999999999998</v>
      </c>
      <c r="K28" s="13">
        <v>6.96</v>
      </c>
      <c r="L28" s="13">
        <v>0</v>
      </c>
      <c r="M28" s="13">
        <v>3</v>
      </c>
      <c r="N28" s="13">
        <v>0</v>
      </c>
      <c r="O28" s="13">
        <v>88.5</v>
      </c>
      <c r="P28" s="13"/>
      <c r="Q28" s="13"/>
      <c r="R28" s="13">
        <v>112.5</v>
      </c>
      <c r="T28" s="13">
        <v>2</v>
      </c>
      <c r="U28" s="46" t="s">
        <v>38</v>
      </c>
      <c r="V28" s="46">
        <f>C28</f>
        <v>6.26</v>
      </c>
      <c r="W28" s="74">
        <f t="shared" ref="W28" si="22">V28*3%</f>
        <v>0.18779999999999999</v>
      </c>
      <c r="X28" s="74">
        <f t="shared" ref="X28" si="23">V28*10%</f>
        <v>0.626</v>
      </c>
      <c r="Y28" s="74">
        <f t="shared" ref="Y28" si="24">V28+W28+X28</f>
        <v>7.0738000000000003</v>
      </c>
      <c r="Z28" s="8" t="s">
        <v>39</v>
      </c>
      <c r="AA28" s="8">
        <v>2.3199999999999998</v>
      </c>
      <c r="AB28" s="8">
        <v>4.6399999999999997</v>
      </c>
      <c r="AC28" s="8">
        <v>20.079999999999998</v>
      </c>
      <c r="AD28" s="13">
        <v>6.96</v>
      </c>
      <c r="AE28" s="13">
        <v>0</v>
      </c>
      <c r="AF28" s="13">
        <v>3</v>
      </c>
      <c r="AG28" s="13">
        <v>0</v>
      </c>
      <c r="AH28" s="13">
        <v>88.5</v>
      </c>
      <c r="AI28" s="13"/>
      <c r="AJ28" s="13"/>
      <c r="AK28" s="13">
        <v>112.5</v>
      </c>
    </row>
    <row r="29" spans="1:37" ht="28.5" customHeight="1" x14ac:dyDescent="0.25">
      <c r="A29" s="24">
        <v>168</v>
      </c>
      <c r="B29" s="28" t="s">
        <v>30</v>
      </c>
      <c r="C29" s="28">
        <v>12.13</v>
      </c>
      <c r="D29" s="74">
        <f t="shared" ref="D29:D31" si="25">C29*3%</f>
        <v>0.3639</v>
      </c>
      <c r="E29" s="66">
        <f t="shared" ref="E29:E31" si="26">C29*10%</f>
        <v>1.2130000000000001</v>
      </c>
      <c r="F29" s="74">
        <f t="shared" ref="F29:F31" si="27">C29+D29+E29</f>
        <v>13.706900000000001</v>
      </c>
      <c r="G29" s="24">
        <v>150</v>
      </c>
      <c r="H29" s="24">
        <v>3.4</v>
      </c>
      <c r="I29" s="24">
        <v>3.96</v>
      </c>
      <c r="J29" s="24">
        <v>27.81</v>
      </c>
      <c r="K29" s="24">
        <v>8.6</v>
      </c>
      <c r="L29" s="24">
        <v>5.9</v>
      </c>
      <c r="M29" s="24">
        <v>29.4</v>
      </c>
      <c r="N29" s="24">
        <v>0.36</v>
      </c>
      <c r="O29" s="24">
        <v>20</v>
      </c>
      <c r="P29" s="24">
        <v>0.03</v>
      </c>
      <c r="Q29" s="24">
        <v>0</v>
      </c>
      <c r="R29" s="24">
        <v>161</v>
      </c>
      <c r="S29" s="26"/>
      <c r="T29" s="24">
        <v>168</v>
      </c>
      <c r="U29" s="28" t="s">
        <v>30</v>
      </c>
      <c r="V29" s="50">
        <f>(C29/150)*200</f>
        <v>16.173333333333336</v>
      </c>
      <c r="W29" s="74">
        <f t="shared" ref="W29:W31" si="28">V29*3%</f>
        <v>0.48520000000000008</v>
      </c>
      <c r="X29" s="74">
        <f t="shared" ref="X29:X31" si="29">V29*10%</f>
        <v>1.6173333333333337</v>
      </c>
      <c r="Y29" s="74">
        <f t="shared" ref="Y29:Y31" si="30">V29+W29+X29</f>
        <v>18.275866666666669</v>
      </c>
      <c r="Z29" s="24">
        <v>200</v>
      </c>
      <c r="AA29" s="24">
        <v>5.4</v>
      </c>
      <c r="AB29" s="24">
        <v>4.1100000000000003</v>
      </c>
      <c r="AC29" s="24">
        <v>30.54</v>
      </c>
      <c r="AD29" s="24">
        <v>8.6</v>
      </c>
      <c r="AE29" s="24">
        <v>5.9</v>
      </c>
      <c r="AF29" s="24">
        <v>29.4</v>
      </c>
      <c r="AG29" s="24">
        <v>0.36</v>
      </c>
      <c r="AH29" s="24">
        <v>20</v>
      </c>
      <c r="AI29" s="24">
        <v>0.03</v>
      </c>
      <c r="AJ29" s="24">
        <v>0</v>
      </c>
      <c r="AK29" s="24">
        <v>169</v>
      </c>
    </row>
    <row r="30" spans="1:37" ht="30" x14ac:dyDescent="0.25">
      <c r="A30" s="59">
        <v>379</v>
      </c>
      <c r="B30" s="5" t="s">
        <v>41</v>
      </c>
      <c r="C30" s="5">
        <v>10.8</v>
      </c>
      <c r="D30" s="74">
        <f t="shared" si="25"/>
        <v>0.32400000000000001</v>
      </c>
      <c r="E30" s="66">
        <f t="shared" si="26"/>
        <v>1.08</v>
      </c>
      <c r="F30" s="74">
        <f t="shared" si="27"/>
        <v>12.204000000000001</v>
      </c>
      <c r="G30" s="6">
        <v>200</v>
      </c>
      <c r="H30" s="6">
        <v>1.4</v>
      </c>
      <c r="I30" s="6">
        <v>2</v>
      </c>
      <c r="J30" s="6">
        <v>22.4</v>
      </c>
      <c r="K30" s="6">
        <v>34</v>
      </c>
      <c r="L30" s="6">
        <v>7</v>
      </c>
      <c r="M30" s="6">
        <v>45</v>
      </c>
      <c r="N30" s="6">
        <v>0</v>
      </c>
      <c r="O30" s="6">
        <v>0.08</v>
      </c>
      <c r="P30" s="6">
        <v>0.02</v>
      </c>
      <c r="Q30" s="6">
        <v>0</v>
      </c>
      <c r="R30" s="6">
        <v>116</v>
      </c>
      <c r="T30" s="4">
        <v>379</v>
      </c>
      <c r="U30" s="5" t="s">
        <v>41</v>
      </c>
      <c r="V30" s="28">
        <f t="shared" ref="V30" si="31">C30</f>
        <v>10.8</v>
      </c>
      <c r="W30" s="74">
        <f t="shared" si="28"/>
        <v>0.32400000000000001</v>
      </c>
      <c r="X30" s="74">
        <f t="shared" si="29"/>
        <v>1.08</v>
      </c>
      <c r="Y30" s="74">
        <f t="shared" si="30"/>
        <v>12.204000000000001</v>
      </c>
      <c r="Z30" s="6">
        <v>200</v>
      </c>
      <c r="AA30" s="6">
        <v>1.4</v>
      </c>
      <c r="AB30" s="6">
        <v>2</v>
      </c>
      <c r="AC30" s="6">
        <v>22.4</v>
      </c>
      <c r="AD30" s="6">
        <v>34</v>
      </c>
      <c r="AE30" s="6">
        <v>7</v>
      </c>
      <c r="AF30" s="6">
        <v>45</v>
      </c>
      <c r="AG30" s="6">
        <v>0</v>
      </c>
      <c r="AH30" s="6">
        <v>0.08</v>
      </c>
      <c r="AI30" s="6">
        <v>0.02</v>
      </c>
      <c r="AJ30" s="6">
        <v>0</v>
      </c>
      <c r="AK30" s="6">
        <v>116</v>
      </c>
    </row>
    <row r="31" spans="1:37" x14ac:dyDescent="0.25">
      <c r="A31" s="59"/>
      <c r="B31" s="5" t="s">
        <v>89</v>
      </c>
      <c r="C31" s="5">
        <v>28</v>
      </c>
      <c r="D31" s="74">
        <f t="shared" si="25"/>
        <v>0.84</v>
      </c>
      <c r="E31" s="66">
        <f t="shared" si="26"/>
        <v>2.8000000000000003</v>
      </c>
      <c r="F31" s="74">
        <f t="shared" si="27"/>
        <v>31.64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T31" s="4"/>
      <c r="U31" s="5" t="s">
        <v>89</v>
      </c>
      <c r="V31" s="5">
        <v>28</v>
      </c>
      <c r="W31" s="74">
        <f t="shared" si="28"/>
        <v>0.84</v>
      </c>
      <c r="X31" s="66">
        <f t="shared" si="29"/>
        <v>2.8000000000000003</v>
      </c>
      <c r="Y31" s="74">
        <f t="shared" si="30"/>
        <v>31.64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x14ac:dyDescent="0.25">
      <c r="A32" s="24"/>
      <c r="B32" s="30" t="s">
        <v>20</v>
      </c>
      <c r="C32" s="30">
        <f>SUM(C28:C30)</f>
        <v>29.19</v>
      </c>
      <c r="D32" s="74">
        <f>C32*3%</f>
        <v>0.87570000000000003</v>
      </c>
      <c r="E32" s="66">
        <f>C32*10%</f>
        <v>2.9190000000000005</v>
      </c>
      <c r="F32" s="74">
        <f>C32+D32+E32</f>
        <v>32.984700000000004</v>
      </c>
      <c r="G32" s="24"/>
      <c r="H32" s="24">
        <f t="shared" ref="H32:R32" si="32">SUM(H28:H30)</f>
        <v>7.1199999999999992</v>
      </c>
      <c r="I32" s="24">
        <f t="shared" si="32"/>
        <v>10.6</v>
      </c>
      <c r="J32" s="24">
        <f t="shared" si="32"/>
        <v>70.289999999999992</v>
      </c>
      <c r="K32" s="24">
        <f t="shared" si="32"/>
        <v>49.56</v>
      </c>
      <c r="L32" s="24">
        <f t="shared" si="32"/>
        <v>12.9</v>
      </c>
      <c r="M32" s="24">
        <f t="shared" si="32"/>
        <v>77.400000000000006</v>
      </c>
      <c r="N32" s="24">
        <f t="shared" si="32"/>
        <v>0.36</v>
      </c>
      <c r="O32" s="24">
        <f t="shared" si="32"/>
        <v>108.58</v>
      </c>
      <c r="P32" s="24">
        <f t="shared" si="32"/>
        <v>0.05</v>
      </c>
      <c r="Q32" s="24">
        <f t="shared" si="32"/>
        <v>0</v>
      </c>
      <c r="R32" s="24">
        <f t="shared" si="32"/>
        <v>389.5</v>
      </c>
      <c r="S32" s="26"/>
      <c r="T32" s="24"/>
      <c r="U32" s="30" t="s">
        <v>20</v>
      </c>
      <c r="V32" s="30">
        <f>SUM(V28:V30)</f>
        <v>33.233333333333334</v>
      </c>
      <c r="W32" s="74">
        <f>V32*3%</f>
        <v>0.997</v>
      </c>
      <c r="X32" s="74">
        <f>V32*10%</f>
        <v>3.3233333333333337</v>
      </c>
      <c r="Y32" s="74">
        <f>SUM(Y28:Y31)</f>
        <v>69.193666666666672</v>
      </c>
      <c r="Z32" s="24"/>
      <c r="AA32" s="24">
        <f t="shared" ref="AA32:AK32" si="33">SUM(AA28:AA30)</f>
        <v>9.120000000000001</v>
      </c>
      <c r="AB32" s="24">
        <f t="shared" si="33"/>
        <v>10.75</v>
      </c>
      <c r="AC32" s="24">
        <f t="shared" si="33"/>
        <v>73.02</v>
      </c>
      <c r="AD32" s="24">
        <f t="shared" si="33"/>
        <v>49.56</v>
      </c>
      <c r="AE32" s="24">
        <f t="shared" si="33"/>
        <v>12.9</v>
      </c>
      <c r="AF32" s="24">
        <f t="shared" si="33"/>
        <v>77.400000000000006</v>
      </c>
      <c r="AG32" s="24">
        <f t="shared" si="33"/>
        <v>0.36</v>
      </c>
      <c r="AH32" s="24">
        <f t="shared" si="33"/>
        <v>108.58</v>
      </c>
      <c r="AI32" s="24">
        <f t="shared" si="33"/>
        <v>0.05</v>
      </c>
      <c r="AJ32" s="24">
        <f t="shared" si="33"/>
        <v>0</v>
      </c>
      <c r="AK32" s="24">
        <f t="shared" si="33"/>
        <v>397.5</v>
      </c>
    </row>
    <row r="33" spans="1:37" x14ac:dyDescent="0.25">
      <c r="A33" s="31"/>
      <c r="B33" s="32"/>
      <c r="C33" s="32"/>
      <c r="D33" s="32"/>
      <c r="E33" s="32"/>
      <c r="F33" s="32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26"/>
      <c r="T33" s="31"/>
      <c r="U33" s="32"/>
      <c r="V33" s="32"/>
      <c r="W33" s="76"/>
      <c r="X33" s="76"/>
      <c r="Y33" s="76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x14ac:dyDescent="0.25">
      <c r="A34" s="27"/>
      <c r="B34" s="155" t="s">
        <v>21</v>
      </c>
      <c r="C34" s="155"/>
      <c r="D34" s="155"/>
      <c r="E34" s="155"/>
      <c r="F34" s="155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26"/>
      <c r="T34" s="27"/>
      <c r="U34" s="155" t="s">
        <v>21</v>
      </c>
      <c r="V34" s="155"/>
      <c r="W34" s="155"/>
      <c r="X34" s="155"/>
      <c r="Y34" s="155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</row>
    <row r="35" spans="1:37" ht="30" x14ac:dyDescent="0.25">
      <c r="A35" s="25" t="s">
        <v>76</v>
      </c>
      <c r="B35" s="2" t="s">
        <v>72</v>
      </c>
      <c r="C35" s="2">
        <v>20</v>
      </c>
      <c r="D35" s="74">
        <f t="shared" ref="D35:D41" si="34">C35*3%</f>
        <v>0.6</v>
      </c>
      <c r="E35" s="66">
        <f t="shared" ref="E35:E41" si="35">C35*10%</f>
        <v>2</v>
      </c>
      <c r="F35" s="74">
        <f t="shared" ref="F35:F41" si="36">C35+D35+E35</f>
        <v>22.6</v>
      </c>
      <c r="G35" s="3">
        <v>60</v>
      </c>
      <c r="H35" s="3">
        <v>4</v>
      </c>
      <c r="I35" s="3">
        <v>0.4</v>
      </c>
      <c r="J35" s="3">
        <v>6.7</v>
      </c>
      <c r="K35" s="3">
        <v>20</v>
      </c>
      <c r="L35" s="3">
        <v>60</v>
      </c>
      <c r="M35" s="3">
        <v>180</v>
      </c>
      <c r="N35" s="3">
        <v>0</v>
      </c>
      <c r="O35" s="3">
        <v>0</v>
      </c>
      <c r="P35" s="3">
        <v>0.02</v>
      </c>
      <c r="Q35" s="3">
        <v>0</v>
      </c>
      <c r="R35" s="3">
        <v>40.380000000000003</v>
      </c>
      <c r="T35" s="8"/>
      <c r="U35" s="2" t="s">
        <v>72</v>
      </c>
      <c r="V35" s="2">
        <f>C35</f>
        <v>20</v>
      </c>
      <c r="W35" s="74">
        <f t="shared" ref="W35:W41" si="37">V35*3%</f>
        <v>0.6</v>
      </c>
      <c r="X35" s="74">
        <f t="shared" ref="X35:X41" si="38">V35*10%</f>
        <v>2</v>
      </c>
      <c r="Y35" s="74">
        <f t="shared" ref="Y35:Y41" si="39">V35+W35+X35</f>
        <v>22.6</v>
      </c>
      <c r="Z35" s="3">
        <v>60</v>
      </c>
      <c r="AA35" s="3">
        <v>4</v>
      </c>
      <c r="AB35" s="3">
        <v>0.4</v>
      </c>
      <c r="AC35" s="3">
        <v>6.7</v>
      </c>
      <c r="AD35" s="3">
        <v>20</v>
      </c>
      <c r="AE35" s="3">
        <v>60</v>
      </c>
      <c r="AF35" s="3">
        <v>180</v>
      </c>
      <c r="AG35" s="3">
        <v>0</v>
      </c>
      <c r="AH35" s="3">
        <v>0</v>
      </c>
      <c r="AI35" s="3">
        <v>0.02</v>
      </c>
      <c r="AJ35" s="3">
        <v>0</v>
      </c>
      <c r="AK35" s="3">
        <v>40.380000000000003</v>
      </c>
    </row>
    <row r="36" spans="1:37" ht="25.5" x14ac:dyDescent="0.25">
      <c r="A36" s="25">
        <v>83</v>
      </c>
      <c r="B36" s="29" t="s">
        <v>32</v>
      </c>
      <c r="C36" s="29">
        <v>20.2</v>
      </c>
      <c r="D36" s="74">
        <f t="shared" si="34"/>
        <v>0.60599999999999998</v>
      </c>
      <c r="E36" s="66">
        <f t="shared" si="35"/>
        <v>2.02</v>
      </c>
      <c r="F36" s="74">
        <f t="shared" si="36"/>
        <v>22.826000000000001</v>
      </c>
      <c r="G36" s="25">
        <v>200</v>
      </c>
      <c r="H36" s="25">
        <v>2.69</v>
      </c>
      <c r="I36" s="25">
        <v>2.84</v>
      </c>
      <c r="J36" s="25">
        <v>17.14</v>
      </c>
      <c r="K36" s="25">
        <v>24.6</v>
      </c>
      <c r="L36" s="25">
        <v>27</v>
      </c>
      <c r="M36" s="25">
        <v>66.650000000000006</v>
      </c>
      <c r="N36" s="25">
        <v>1.0900000000000001</v>
      </c>
      <c r="O36" s="25"/>
      <c r="P36" s="25">
        <v>0.11</v>
      </c>
      <c r="Q36" s="25">
        <v>8.25</v>
      </c>
      <c r="R36" s="25">
        <v>104.75</v>
      </c>
      <c r="S36" s="26"/>
      <c r="T36" s="25">
        <v>83</v>
      </c>
      <c r="U36" s="29" t="s">
        <v>32</v>
      </c>
      <c r="V36" s="2">
        <f>(C36/200)*250</f>
        <v>25.249999999999996</v>
      </c>
      <c r="W36" s="74">
        <f t="shared" si="37"/>
        <v>0.75749999999999984</v>
      </c>
      <c r="X36" s="74">
        <f t="shared" si="38"/>
        <v>2.5249999999999999</v>
      </c>
      <c r="Y36" s="74">
        <f t="shared" si="39"/>
        <v>28.532499999999995</v>
      </c>
      <c r="Z36" s="25">
        <v>250</v>
      </c>
      <c r="AA36" s="25">
        <v>4.1500000000000004</v>
      </c>
      <c r="AB36" s="25">
        <v>3.75</v>
      </c>
      <c r="AC36" s="25">
        <v>20.399999999999999</v>
      </c>
      <c r="AD36" s="25">
        <v>24.6</v>
      </c>
      <c r="AE36" s="25">
        <v>27</v>
      </c>
      <c r="AF36" s="25">
        <v>66.650000000000006</v>
      </c>
      <c r="AG36" s="25">
        <v>1.0900000000000001</v>
      </c>
      <c r="AH36" s="25"/>
      <c r="AI36" s="25">
        <v>0.11</v>
      </c>
      <c r="AJ36" s="25">
        <v>8.25</v>
      </c>
      <c r="AK36" s="25">
        <v>106.32</v>
      </c>
    </row>
    <row r="37" spans="1:37" ht="30" x14ac:dyDescent="0.25">
      <c r="A37" s="1">
        <v>688</v>
      </c>
      <c r="B37" s="2" t="s">
        <v>24</v>
      </c>
      <c r="C37" s="2">
        <v>6.85</v>
      </c>
      <c r="D37" s="74">
        <f t="shared" si="34"/>
        <v>0.20549999999999999</v>
      </c>
      <c r="E37" s="66">
        <f t="shared" si="35"/>
        <v>0.68500000000000005</v>
      </c>
      <c r="F37" s="74">
        <f t="shared" si="36"/>
        <v>7.740499999999999</v>
      </c>
      <c r="G37" s="3">
        <v>150</v>
      </c>
      <c r="H37" s="3">
        <v>5.52</v>
      </c>
      <c r="I37" s="3">
        <v>4.5199999999999996</v>
      </c>
      <c r="J37" s="3">
        <v>26.45</v>
      </c>
      <c r="K37" s="3">
        <v>4.8600000000000003</v>
      </c>
      <c r="L37" s="3">
        <v>21.12</v>
      </c>
      <c r="M37" s="3">
        <v>37.17</v>
      </c>
      <c r="N37" s="3">
        <v>1.1100000000000001</v>
      </c>
      <c r="O37" s="3">
        <v>21</v>
      </c>
      <c r="P37" s="3">
        <v>0.06</v>
      </c>
      <c r="Q37" s="3">
        <v>0</v>
      </c>
      <c r="R37" s="3">
        <v>168.45</v>
      </c>
      <c r="T37" s="1">
        <v>688</v>
      </c>
      <c r="U37" s="2" t="s">
        <v>24</v>
      </c>
      <c r="V37" s="2">
        <f>(C37/150)*180</f>
        <v>8.2199999999999989</v>
      </c>
      <c r="W37" s="74">
        <f t="shared" si="37"/>
        <v>0.24659999999999996</v>
      </c>
      <c r="X37" s="74">
        <f t="shared" si="38"/>
        <v>0.82199999999999995</v>
      </c>
      <c r="Y37" s="74">
        <f t="shared" si="39"/>
        <v>9.2885999999999989</v>
      </c>
      <c r="Z37" s="3">
        <v>180</v>
      </c>
      <c r="AA37" s="3">
        <v>5.52</v>
      </c>
      <c r="AB37" s="3">
        <v>4.5199999999999996</v>
      </c>
      <c r="AC37" s="3">
        <v>26.45</v>
      </c>
      <c r="AD37" s="3">
        <v>4.8600000000000003</v>
      </c>
      <c r="AE37" s="3">
        <v>21.12</v>
      </c>
      <c r="AF37" s="3">
        <v>37.17</v>
      </c>
      <c r="AG37" s="3">
        <v>1.1100000000000001</v>
      </c>
      <c r="AH37" s="3">
        <v>21</v>
      </c>
      <c r="AI37" s="3">
        <v>0.06</v>
      </c>
      <c r="AJ37" s="3">
        <v>0</v>
      </c>
      <c r="AK37" s="3">
        <v>168.45</v>
      </c>
    </row>
    <row r="38" spans="1:37" x14ac:dyDescent="0.25">
      <c r="A38" s="24">
        <v>608</v>
      </c>
      <c r="B38" s="28" t="s">
        <v>33</v>
      </c>
      <c r="C38" s="28">
        <v>38.4</v>
      </c>
      <c r="D38" s="74">
        <f t="shared" si="34"/>
        <v>1.1519999999999999</v>
      </c>
      <c r="E38" s="66">
        <f t="shared" si="35"/>
        <v>3.84</v>
      </c>
      <c r="F38" s="74">
        <f t="shared" si="36"/>
        <v>43.391999999999996</v>
      </c>
      <c r="G38" s="24">
        <v>100</v>
      </c>
      <c r="H38" s="24">
        <v>15.55</v>
      </c>
      <c r="I38" s="24">
        <v>11.55</v>
      </c>
      <c r="J38" s="24">
        <v>15.7</v>
      </c>
      <c r="K38" s="24">
        <v>43.75</v>
      </c>
      <c r="L38" s="24">
        <v>32.130000000000003</v>
      </c>
      <c r="M38" s="24">
        <v>116.38</v>
      </c>
      <c r="N38" s="24">
        <v>1.5</v>
      </c>
      <c r="O38" s="24">
        <v>28.75</v>
      </c>
      <c r="P38" s="24">
        <v>0.1</v>
      </c>
      <c r="Q38" s="24">
        <v>0.15</v>
      </c>
      <c r="R38" s="24">
        <v>228.75</v>
      </c>
      <c r="S38" s="26"/>
      <c r="T38" s="24">
        <v>608</v>
      </c>
      <c r="U38" s="28" t="s">
        <v>33</v>
      </c>
      <c r="V38" s="2">
        <f t="shared" ref="V38" si="40">C38</f>
        <v>38.4</v>
      </c>
      <c r="W38" s="74">
        <f t="shared" si="37"/>
        <v>1.1519999999999999</v>
      </c>
      <c r="X38" s="74">
        <f t="shared" si="38"/>
        <v>3.84</v>
      </c>
      <c r="Y38" s="74">
        <f t="shared" si="39"/>
        <v>43.391999999999996</v>
      </c>
      <c r="Z38" s="24">
        <v>100</v>
      </c>
      <c r="AA38" s="24">
        <v>17.23</v>
      </c>
      <c r="AB38" s="24">
        <v>14.56</v>
      </c>
      <c r="AC38" s="24">
        <v>18.2</v>
      </c>
      <c r="AD38" s="24">
        <v>43.75</v>
      </c>
      <c r="AE38" s="24">
        <v>32.130000000000003</v>
      </c>
      <c r="AF38" s="24">
        <v>116.38</v>
      </c>
      <c r="AG38" s="24">
        <v>1.5</v>
      </c>
      <c r="AH38" s="24">
        <v>28.75</v>
      </c>
      <c r="AI38" s="24">
        <v>0.1</v>
      </c>
      <c r="AJ38" s="24">
        <v>0.15</v>
      </c>
      <c r="AK38" s="24">
        <v>248.4</v>
      </c>
    </row>
    <row r="39" spans="1:37" x14ac:dyDescent="0.25">
      <c r="A39" s="24">
        <v>387</v>
      </c>
      <c r="B39" s="28" t="s">
        <v>56</v>
      </c>
      <c r="C39" s="28">
        <v>16.3</v>
      </c>
      <c r="D39" s="74">
        <f t="shared" si="34"/>
        <v>0.48899999999999999</v>
      </c>
      <c r="E39" s="66">
        <f t="shared" si="35"/>
        <v>1.6300000000000001</v>
      </c>
      <c r="F39" s="74">
        <f t="shared" si="36"/>
        <v>18.419</v>
      </c>
      <c r="G39" s="24">
        <v>200</v>
      </c>
      <c r="H39" s="24">
        <v>1.4</v>
      </c>
      <c r="I39" s="24"/>
      <c r="J39" s="24">
        <v>24.2</v>
      </c>
      <c r="K39" s="24">
        <v>16.399999999999999</v>
      </c>
      <c r="L39" s="24">
        <v>6.6</v>
      </c>
      <c r="M39" s="24">
        <v>7.3</v>
      </c>
      <c r="N39" s="24">
        <v>0.32</v>
      </c>
      <c r="O39" s="24"/>
      <c r="P39" s="24"/>
      <c r="Q39" s="24">
        <v>88</v>
      </c>
      <c r="R39" s="24">
        <v>102</v>
      </c>
      <c r="S39" s="26"/>
      <c r="T39" s="24">
        <v>387</v>
      </c>
      <c r="U39" s="28" t="s">
        <v>56</v>
      </c>
      <c r="V39" s="28">
        <v>16.3</v>
      </c>
      <c r="W39" s="74">
        <f t="shared" si="37"/>
        <v>0.48899999999999999</v>
      </c>
      <c r="X39" s="74">
        <f t="shared" si="38"/>
        <v>1.6300000000000001</v>
      </c>
      <c r="Y39" s="74">
        <f t="shared" si="39"/>
        <v>18.419</v>
      </c>
      <c r="Z39" s="24">
        <v>200</v>
      </c>
      <c r="AA39" s="24">
        <v>1.4</v>
      </c>
      <c r="AB39" s="24"/>
      <c r="AC39" s="24">
        <v>24.2</v>
      </c>
      <c r="AD39" s="24">
        <v>16.399999999999999</v>
      </c>
      <c r="AE39" s="24">
        <v>6.6</v>
      </c>
      <c r="AF39" s="24">
        <v>7.3</v>
      </c>
      <c r="AG39" s="24">
        <v>0.32</v>
      </c>
      <c r="AH39" s="24"/>
      <c r="AI39" s="24"/>
      <c r="AJ39" s="24">
        <v>88</v>
      </c>
      <c r="AK39" s="24">
        <v>102</v>
      </c>
    </row>
    <row r="40" spans="1:37" x14ac:dyDescent="0.25">
      <c r="A40" s="38"/>
      <c r="B40" s="28" t="s">
        <v>26</v>
      </c>
      <c r="C40" s="28">
        <v>1.8</v>
      </c>
      <c r="D40" s="74">
        <f t="shared" si="34"/>
        <v>5.3999999999999999E-2</v>
      </c>
      <c r="E40" s="66">
        <f t="shared" si="35"/>
        <v>0.18000000000000002</v>
      </c>
      <c r="F40" s="74">
        <f t="shared" si="36"/>
        <v>2.0340000000000003</v>
      </c>
      <c r="G40" s="38">
        <v>20</v>
      </c>
      <c r="H40" s="38">
        <v>3.2</v>
      </c>
      <c r="I40" s="38">
        <v>1.36</v>
      </c>
      <c r="J40" s="38">
        <v>14.26</v>
      </c>
      <c r="K40" s="38">
        <v>125</v>
      </c>
      <c r="L40" s="38">
        <v>36</v>
      </c>
      <c r="M40" s="38">
        <v>129</v>
      </c>
      <c r="N40" s="38">
        <v>3.6</v>
      </c>
      <c r="O40" s="38">
        <v>0</v>
      </c>
      <c r="P40" s="38">
        <v>0.3</v>
      </c>
      <c r="Q40" s="38">
        <v>0.2</v>
      </c>
      <c r="R40" s="38">
        <v>82</v>
      </c>
      <c r="S40" s="26"/>
      <c r="T40" s="38"/>
      <c r="U40" s="28" t="s">
        <v>26</v>
      </c>
      <c r="V40" s="28">
        <v>1.8</v>
      </c>
      <c r="W40" s="74">
        <f t="shared" si="37"/>
        <v>5.3999999999999999E-2</v>
      </c>
      <c r="X40" s="74">
        <f t="shared" si="38"/>
        <v>0.18000000000000002</v>
      </c>
      <c r="Y40" s="74">
        <f t="shared" si="39"/>
        <v>2.0340000000000003</v>
      </c>
      <c r="Z40" s="38">
        <v>20</v>
      </c>
      <c r="AA40" s="38">
        <v>3.2</v>
      </c>
      <c r="AB40" s="38">
        <v>1.36</v>
      </c>
      <c r="AC40" s="38">
        <v>14.26</v>
      </c>
      <c r="AD40" s="38">
        <v>125</v>
      </c>
      <c r="AE40" s="38">
        <v>36</v>
      </c>
      <c r="AF40" s="38">
        <v>129</v>
      </c>
      <c r="AG40" s="38">
        <v>3.6</v>
      </c>
      <c r="AH40" s="38">
        <v>0</v>
      </c>
      <c r="AI40" s="38">
        <v>0.3</v>
      </c>
      <c r="AJ40" s="38">
        <v>0.2</v>
      </c>
      <c r="AK40" s="38">
        <v>82</v>
      </c>
    </row>
    <row r="41" spans="1:37" ht="38.25" x14ac:dyDescent="0.25">
      <c r="A41" s="38"/>
      <c r="B41" s="28" t="s">
        <v>67</v>
      </c>
      <c r="C41" s="28">
        <v>1.8</v>
      </c>
      <c r="D41" s="74">
        <f t="shared" si="34"/>
        <v>5.3999999999999999E-2</v>
      </c>
      <c r="E41" s="66">
        <f t="shared" si="35"/>
        <v>0.18000000000000002</v>
      </c>
      <c r="F41" s="74">
        <f t="shared" si="36"/>
        <v>2.0340000000000003</v>
      </c>
      <c r="G41" s="38">
        <v>30</v>
      </c>
      <c r="H41" s="38">
        <v>2.4</v>
      </c>
      <c r="I41" s="38">
        <v>1.6</v>
      </c>
      <c r="J41" s="38">
        <v>12.8</v>
      </c>
      <c r="K41" s="38">
        <v>21.9</v>
      </c>
      <c r="L41" s="38">
        <v>12</v>
      </c>
      <c r="M41" s="38">
        <v>37.5</v>
      </c>
      <c r="N41" s="38">
        <v>0.8</v>
      </c>
      <c r="O41" s="38">
        <v>0</v>
      </c>
      <c r="P41" s="38">
        <v>0.4</v>
      </c>
      <c r="Q41" s="38">
        <v>0.4</v>
      </c>
      <c r="R41" s="38">
        <v>78</v>
      </c>
      <c r="S41" s="26"/>
      <c r="T41" s="38"/>
      <c r="U41" s="28" t="s">
        <v>67</v>
      </c>
      <c r="V41" s="28">
        <v>1.8</v>
      </c>
      <c r="W41" s="74">
        <f t="shared" si="37"/>
        <v>5.3999999999999999E-2</v>
      </c>
      <c r="X41" s="74">
        <f t="shared" si="38"/>
        <v>0.18000000000000002</v>
      </c>
      <c r="Y41" s="74">
        <f t="shared" si="39"/>
        <v>2.0340000000000003</v>
      </c>
      <c r="Z41" s="38">
        <v>30</v>
      </c>
      <c r="AA41" s="38">
        <v>2.4</v>
      </c>
      <c r="AB41" s="38">
        <v>1.6</v>
      </c>
      <c r="AC41" s="38">
        <v>12.8</v>
      </c>
      <c r="AD41" s="38">
        <v>21.9</v>
      </c>
      <c r="AE41" s="38">
        <v>12</v>
      </c>
      <c r="AF41" s="38">
        <v>37.5</v>
      </c>
      <c r="AG41" s="38">
        <v>0.8</v>
      </c>
      <c r="AH41" s="38">
        <v>0</v>
      </c>
      <c r="AI41" s="38">
        <v>0.4</v>
      </c>
      <c r="AJ41" s="38">
        <v>0.4</v>
      </c>
      <c r="AK41" s="38">
        <v>78</v>
      </c>
    </row>
    <row r="42" spans="1:37" x14ac:dyDescent="0.25">
      <c r="A42" s="27"/>
      <c r="B42" s="33" t="s">
        <v>20</v>
      </c>
      <c r="C42" s="33">
        <f>SUM(C35:C41)</f>
        <v>105.35</v>
      </c>
      <c r="D42" s="74">
        <f>C42*3%</f>
        <v>3.1604999999999999</v>
      </c>
      <c r="E42" s="66">
        <f>C42*10%</f>
        <v>10.535</v>
      </c>
      <c r="F42" s="74">
        <f>C42+D42+E42</f>
        <v>119.04549999999999</v>
      </c>
      <c r="G42" s="24"/>
      <c r="H42" s="25">
        <f>SUM(H35:H41)</f>
        <v>34.76</v>
      </c>
      <c r="I42" s="25">
        <f t="shared" ref="I42:R42" si="41">SUM(I35:I41)</f>
        <v>22.270000000000003</v>
      </c>
      <c r="J42" s="25">
        <f t="shared" si="41"/>
        <v>117.25</v>
      </c>
      <c r="K42" s="25">
        <f t="shared" si="41"/>
        <v>256.51</v>
      </c>
      <c r="L42" s="25">
        <f t="shared" si="41"/>
        <v>194.85</v>
      </c>
      <c r="M42" s="25">
        <f t="shared" si="41"/>
        <v>574</v>
      </c>
      <c r="N42" s="25">
        <f t="shared" si="41"/>
        <v>8.4200000000000017</v>
      </c>
      <c r="O42" s="25">
        <f t="shared" si="41"/>
        <v>49.75</v>
      </c>
      <c r="P42" s="25">
        <f t="shared" si="41"/>
        <v>0.9900000000000001</v>
      </c>
      <c r="Q42" s="25">
        <f t="shared" si="41"/>
        <v>97.000000000000014</v>
      </c>
      <c r="R42" s="25">
        <f t="shared" si="41"/>
        <v>804.32999999999993</v>
      </c>
      <c r="S42" s="26"/>
      <c r="T42" s="27"/>
      <c r="U42" s="33" t="s">
        <v>20</v>
      </c>
      <c r="V42" s="33">
        <f>SUM(V35:V41)</f>
        <v>111.77</v>
      </c>
      <c r="W42" s="74">
        <f>V42*3%</f>
        <v>3.3531</v>
      </c>
      <c r="X42" s="74">
        <f>V42*10%</f>
        <v>11.177</v>
      </c>
      <c r="Y42" s="74">
        <f>V42+W42+X42</f>
        <v>126.30009999999999</v>
      </c>
      <c r="Z42" s="24"/>
      <c r="AA42" s="25">
        <f>SUM(AA35:AA41)</f>
        <v>37.9</v>
      </c>
      <c r="AB42" s="25">
        <f t="shared" ref="AB42:AK42" si="42">SUM(AB35:AB41)</f>
        <v>26.19</v>
      </c>
      <c r="AC42" s="25">
        <f t="shared" si="42"/>
        <v>123.01</v>
      </c>
      <c r="AD42" s="25">
        <f t="shared" si="42"/>
        <v>256.51</v>
      </c>
      <c r="AE42" s="25">
        <f t="shared" si="42"/>
        <v>194.85</v>
      </c>
      <c r="AF42" s="25">
        <f t="shared" si="42"/>
        <v>574</v>
      </c>
      <c r="AG42" s="25">
        <f t="shared" si="42"/>
        <v>8.4200000000000017</v>
      </c>
      <c r="AH42" s="25">
        <f t="shared" si="42"/>
        <v>49.75</v>
      </c>
      <c r="AI42" s="25">
        <f t="shared" si="42"/>
        <v>0.9900000000000001</v>
      </c>
      <c r="AJ42" s="25">
        <f t="shared" si="42"/>
        <v>97.000000000000014</v>
      </c>
      <c r="AK42" s="25">
        <f t="shared" si="42"/>
        <v>825.55</v>
      </c>
    </row>
    <row r="43" spans="1:37" s="22" customFormat="1" x14ac:dyDescent="0.25">
      <c r="A43" s="107"/>
      <c r="B43" s="108" t="s">
        <v>27</v>
      </c>
      <c r="C43" s="108">
        <f>C32+C42</f>
        <v>134.54</v>
      </c>
      <c r="D43" s="109">
        <f>C43*3%</f>
        <v>4.0362</v>
      </c>
      <c r="E43" s="110">
        <f>C43*10%</f>
        <v>13.454000000000001</v>
      </c>
      <c r="F43" s="109">
        <f>C43+D43+E43</f>
        <v>152.03020000000001</v>
      </c>
      <c r="G43" s="107"/>
      <c r="H43" s="107">
        <f t="shared" ref="H43:R43" si="43">H32+H42</f>
        <v>41.879999999999995</v>
      </c>
      <c r="I43" s="107">
        <f t="shared" si="43"/>
        <v>32.870000000000005</v>
      </c>
      <c r="J43" s="107">
        <f t="shared" si="43"/>
        <v>187.54</v>
      </c>
      <c r="K43" s="107">
        <f t="shared" si="43"/>
        <v>306.07</v>
      </c>
      <c r="L43" s="107">
        <f t="shared" si="43"/>
        <v>207.75</v>
      </c>
      <c r="M43" s="107">
        <f t="shared" si="43"/>
        <v>651.4</v>
      </c>
      <c r="N43" s="107">
        <f t="shared" si="43"/>
        <v>8.7800000000000011</v>
      </c>
      <c r="O43" s="107">
        <f t="shared" si="43"/>
        <v>158.32999999999998</v>
      </c>
      <c r="P43" s="107">
        <f t="shared" si="43"/>
        <v>1.04</v>
      </c>
      <c r="Q43" s="107">
        <f t="shared" si="43"/>
        <v>97.000000000000014</v>
      </c>
      <c r="R43" s="107">
        <f t="shared" si="43"/>
        <v>1193.83</v>
      </c>
      <c r="S43" s="111"/>
      <c r="T43" s="107"/>
      <c r="U43" s="108" t="s">
        <v>27</v>
      </c>
      <c r="V43" s="108">
        <f>V32+V42</f>
        <v>145.00333333333333</v>
      </c>
      <c r="W43" s="109">
        <f>V43*3%</f>
        <v>4.3500999999999994</v>
      </c>
      <c r="X43" s="109">
        <f>V43*10%</f>
        <v>14.500333333333334</v>
      </c>
      <c r="Y43" s="109">
        <f>Y32+Y42</f>
        <v>195.49376666666666</v>
      </c>
      <c r="Z43" s="107"/>
      <c r="AA43" s="107">
        <f t="shared" ref="AA43:AK43" si="44">AA32+AA42</f>
        <v>47.019999999999996</v>
      </c>
      <c r="AB43" s="107">
        <f t="shared" si="44"/>
        <v>36.94</v>
      </c>
      <c r="AC43" s="107">
        <f t="shared" si="44"/>
        <v>196.03</v>
      </c>
      <c r="AD43" s="107">
        <f t="shared" si="44"/>
        <v>306.07</v>
      </c>
      <c r="AE43" s="107">
        <f t="shared" si="44"/>
        <v>207.75</v>
      </c>
      <c r="AF43" s="107">
        <f t="shared" si="44"/>
        <v>651.4</v>
      </c>
      <c r="AG43" s="107">
        <f t="shared" si="44"/>
        <v>8.7800000000000011</v>
      </c>
      <c r="AH43" s="107">
        <f t="shared" si="44"/>
        <v>158.32999999999998</v>
      </c>
      <c r="AI43" s="107">
        <f t="shared" si="44"/>
        <v>1.04</v>
      </c>
      <c r="AJ43" s="107">
        <f t="shared" si="44"/>
        <v>97.000000000000014</v>
      </c>
      <c r="AK43" s="107">
        <f t="shared" si="44"/>
        <v>1223.05</v>
      </c>
    </row>
    <row r="45" spans="1:37" ht="31.5" customHeight="1" x14ac:dyDescent="0.25">
      <c r="A45" s="67" t="s">
        <v>90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9"/>
      <c r="X45" s="69"/>
      <c r="Y45" s="69"/>
      <c r="Z45" s="67"/>
      <c r="AA45" s="67"/>
      <c r="AB45" s="67"/>
      <c r="AC45" s="67" t="s">
        <v>91</v>
      </c>
      <c r="AD45" s="67"/>
      <c r="AE45" s="67"/>
      <c r="AF45" s="67"/>
      <c r="AG45" s="67"/>
      <c r="AH45" s="67"/>
      <c r="AI45" s="67"/>
      <c r="AJ45" s="67"/>
      <c r="AK45" s="126">
        <v>45189</v>
      </c>
    </row>
    <row r="46" spans="1:37" ht="23.25" thickBot="1" x14ac:dyDescent="0.35">
      <c r="A46" s="147" t="s">
        <v>59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T46" s="147" t="s">
        <v>62</v>
      </c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24.75" customHeight="1" x14ac:dyDescent="0.25">
      <c r="A47" s="145" t="s">
        <v>0</v>
      </c>
      <c r="B47" s="141" t="s">
        <v>1</v>
      </c>
      <c r="C47" s="64"/>
      <c r="D47" s="31"/>
      <c r="E47" s="31"/>
      <c r="F47" s="64"/>
      <c r="G47" s="141" t="s">
        <v>2</v>
      </c>
      <c r="H47" s="141" t="s">
        <v>3</v>
      </c>
      <c r="I47" s="141"/>
      <c r="J47" s="141"/>
      <c r="K47" s="141" t="s">
        <v>4</v>
      </c>
      <c r="L47" s="141"/>
      <c r="M47" s="141"/>
      <c r="N47" s="141"/>
      <c r="O47" s="158" t="s">
        <v>5</v>
      </c>
      <c r="P47" s="159"/>
      <c r="Q47" s="160"/>
      <c r="R47" s="141" t="s">
        <v>6</v>
      </c>
      <c r="T47" s="141" t="s">
        <v>0</v>
      </c>
      <c r="U47" s="141" t="s">
        <v>1</v>
      </c>
      <c r="V47" s="64"/>
      <c r="W47" s="75"/>
      <c r="X47" s="75"/>
      <c r="Y47" s="75"/>
      <c r="Z47" s="141" t="s">
        <v>2</v>
      </c>
      <c r="AA47" s="141" t="s">
        <v>3</v>
      </c>
      <c r="AB47" s="141"/>
      <c r="AC47" s="141"/>
      <c r="AD47" s="141" t="s">
        <v>4</v>
      </c>
      <c r="AE47" s="141"/>
      <c r="AF47" s="141"/>
      <c r="AG47" s="141"/>
      <c r="AH47" s="158" t="s">
        <v>5</v>
      </c>
      <c r="AI47" s="159"/>
      <c r="AJ47" s="160"/>
      <c r="AK47" s="141" t="s">
        <v>6</v>
      </c>
    </row>
    <row r="48" spans="1:37" ht="29.25" customHeight="1" thickBot="1" x14ac:dyDescent="0.3">
      <c r="A48" s="140"/>
      <c r="B48" s="141"/>
      <c r="C48" s="65" t="s">
        <v>86</v>
      </c>
      <c r="D48" s="73" t="s">
        <v>87</v>
      </c>
      <c r="E48" s="73" t="s">
        <v>88</v>
      </c>
      <c r="F48" s="65" t="s">
        <v>86</v>
      </c>
      <c r="G48" s="141"/>
      <c r="H48" s="23" t="s">
        <v>7</v>
      </c>
      <c r="I48" s="23" t="s">
        <v>8</v>
      </c>
      <c r="J48" s="12" t="s">
        <v>9</v>
      </c>
      <c r="K48" s="23" t="s">
        <v>10</v>
      </c>
      <c r="L48" s="23" t="s">
        <v>11</v>
      </c>
      <c r="M48" s="23" t="s">
        <v>12</v>
      </c>
      <c r="N48" s="23" t="s">
        <v>13</v>
      </c>
      <c r="O48" s="23" t="s">
        <v>14</v>
      </c>
      <c r="P48" s="23" t="s">
        <v>15</v>
      </c>
      <c r="Q48" s="23" t="s">
        <v>16</v>
      </c>
      <c r="R48" s="141"/>
      <c r="T48" s="141"/>
      <c r="U48" s="141"/>
      <c r="V48" s="65" t="s">
        <v>86</v>
      </c>
      <c r="W48" s="73" t="s">
        <v>87</v>
      </c>
      <c r="X48" s="73" t="s">
        <v>88</v>
      </c>
      <c r="Y48" s="65" t="s">
        <v>86</v>
      </c>
      <c r="Z48" s="141"/>
      <c r="AA48" s="23" t="s">
        <v>7</v>
      </c>
      <c r="AB48" s="23" t="s">
        <v>8</v>
      </c>
      <c r="AC48" s="12" t="s">
        <v>9</v>
      </c>
      <c r="AD48" s="23" t="s">
        <v>10</v>
      </c>
      <c r="AE48" s="23" t="s">
        <v>11</v>
      </c>
      <c r="AF48" s="23" t="s">
        <v>12</v>
      </c>
      <c r="AG48" s="23" t="s">
        <v>13</v>
      </c>
      <c r="AH48" s="23" t="s">
        <v>14</v>
      </c>
      <c r="AI48" s="23" t="s">
        <v>15</v>
      </c>
      <c r="AJ48" s="23" t="s">
        <v>16</v>
      </c>
      <c r="AK48" s="141"/>
    </row>
    <row r="49" spans="1:37" x14ac:dyDescent="0.25">
      <c r="A49" s="11"/>
      <c r="B49" s="146" t="s">
        <v>17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T49" s="11"/>
      <c r="U49" s="146" t="s">
        <v>17</v>
      </c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</row>
    <row r="50" spans="1:37" ht="49.5" customHeight="1" x14ac:dyDescent="0.25">
      <c r="A50" s="1">
        <v>469</v>
      </c>
      <c r="B50" s="2" t="s">
        <v>34</v>
      </c>
      <c r="C50" s="2">
        <v>65.349999999999994</v>
      </c>
      <c r="D50" s="74">
        <f t="shared" ref="D50:D51" si="45">C50*3%</f>
        <v>1.9604999999999997</v>
      </c>
      <c r="E50" s="66">
        <f t="shared" ref="E50:E51" si="46">C50*10%</f>
        <v>6.5350000000000001</v>
      </c>
      <c r="F50" s="74">
        <f t="shared" ref="F50:F51" si="47">C50+D50+E50</f>
        <v>73.845499999999987</v>
      </c>
      <c r="G50" s="3" t="s">
        <v>35</v>
      </c>
      <c r="H50" s="3">
        <v>27.84</v>
      </c>
      <c r="I50" s="3">
        <v>18</v>
      </c>
      <c r="J50" s="3">
        <v>32.4</v>
      </c>
      <c r="K50" s="3">
        <v>226.4</v>
      </c>
      <c r="L50" s="3">
        <v>48.92</v>
      </c>
      <c r="M50" s="3">
        <v>244.91</v>
      </c>
      <c r="N50" s="3">
        <v>0.84</v>
      </c>
      <c r="O50" s="3">
        <v>0.33</v>
      </c>
      <c r="P50" s="3">
        <v>0.09</v>
      </c>
      <c r="Q50" s="3">
        <v>0.74</v>
      </c>
      <c r="R50" s="3">
        <v>279.60000000000002</v>
      </c>
      <c r="T50" s="1">
        <v>469</v>
      </c>
      <c r="U50" s="2" t="s">
        <v>34</v>
      </c>
      <c r="V50" s="2">
        <f>(C50/150)*200</f>
        <v>87.133333333333326</v>
      </c>
      <c r="W50" s="74">
        <f t="shared" ref="W50:W51" si="48">V50*3%</f>
        <v>2.6139999999999999</v>
      </c>
      <c r="X50" s="74">
        <f t="shared" ref="X50:X51" si="49">V50*10%</f>
        <v>8.7133333333333329</v>
      </c>
      <c r="Y50" s="74">
        <f t="shared" ref="Y50:Y51" si="50">V50+W50+X50</f>
        <v>98.460666666666668</v>
      </c>
      <c r="Z50" s="3" t="s">
        <v>65</v>
      </c>
      <c r="AA50" s="3">
        <v>32.21</v>
      </c>
      <c r="AB50" s="3">
        <v>21.48</v>
      </c>
      <c r="AC50" s="3">
        <v>36.1</v>
      </c>
      <c r="AD50" s="3">
        <v>226.4</v>
      </c>
      <c r="AE50" s="3">
        <v>48.92</v>
      </c>
      <c r="AF50" s="3">
        <v>244.91</v>
      </c>
      <c r="AG50" s="3">
        <v>0.84</v>
      </c>
      <c r="AH50" s="3">
        <v>0.33</v>
      </c>
      <c r="AI50" s="3">
        <v>0.09</v>
      </c>
      <c r="AJ50" s="3">
        <v>0.74</v>
      </c>
      <c r="AK50" s="3">
        <v>301.24</v>
      </c>
    </row>
    <row r="51" spans="1:37" x14ac:dyDescent="0.25">
      <c r="A51" s="1">
        <v>943</v>
      </c>
      <c r="B51" s="2" t="s">
        <v>19</v>
      </c>
      <c r="C51" s="2">
        <v>2.37</v>
      </c>
      <c r="D51" s="74">
        <f t="shared" si="45"/>
        <v>7.1099999999999997E-2</v>
      </c>
      <c r="E51" s="66">
        <f t="shared" si="46"/>
        <v>0.23700000000000002</v>
      </c>
      <c r="F51" s="74">
        <f t="shared" si="47"/>
        <v>2.6781000000000001</v>
      </c>
      <c r="G51" s="3">
        <v>200</v>
      </c>
      <c r="H51" s="3">
        <v>0.2</v>
      </c>
      <c r="I51" s="3">
        <v>0</v>
      </c>
      <c r="J51" s="3">
        <v>14</v>
      </c>
      <c r="K51" s="3">
        <v>6</v>
      </c>
      <c r="L51" s="3">
        <v>0</v>
      </c>
      <c r="M51" s="3">
        <v>0</v>
      </c>
      <c r="N51" s="3">
        <v>0.4</v>
      </c>
      <c r="O51" s="3">
        <v>0</v>
      </c>
      <c r="P51" s="3">
        <v>0</v>
      </c>
      <c r="Q51" s="3">
        <v>0</v>
      </c>
      <c r="R51" s="3">
        <v>28</v>
      </c>
      <c r="T51" s="1">
        <v>943</v>
      </c>
      <c r="U51" s="2" t="s">
        <v>19</v>
      </c>
      <c r="V51" s="2">
        <f>C51</f>
        <v>2.37</v>
      </c>
      <c r="W51" s="74">
        <f t="shared" si="48"/>
        <v>7.1099999999999997E-2</v>
      </c>
      <c r="X51" s="74">
        <f t="shared" si="49"/>
        <v>0.23700000000000002</v>
      </c>
      <c r="Y51" s="74">
        <f t="shared" si="50"/>
        <v>2.6781000000000001</v>
      </c>
      <c r="Z51" s="3">
        <v>200</v>
      </c>
      <c r="AA51" s="3">
        <v>0.2</v>
      </c>
      <c r="AB51" s="3">
        <v>0</v>
      </c>
      <c r="AC51" s="3">
        <v>14</v>
      </c>
      <c r="AD51" s="3">
        <v>6</v>
      </c>
      <c r="AE51" s="3">
        <v>0</v>
      </c>
      <c r="AF51" s="3">
        <v>0</v>
      </c>
      <c r="AG51" s="3">
        <v>0.4</v>
      </c>
      <c r="AH51" s="3">
        <v>0</v>
      </c>
      <c r="AI51" s="3">
        <v>0</v>
      </c>
      <c r="AJ51" s="3">
        <v>0</v>
      </c>
      <c r="AK51" s="3">
        <v>28</v>
      </c>
    </row>
    <row r="52" spans="1:37" x14ac:dyDescent="0.25">
      <c r="A52" s="4"/>
      <c r="B52" s="14" t="s">
        <v>20</v>
      </c>
      <c r="C52" s="14">
        <f>SUM(C50:C51)</f>
        <v>67.72</v>
      </c>
      <c r="D52" s="74">
        <f>C52*3%</f>
        <v>2.0316000000000001</v>
      </c>
      <c r="E52" s="66">
        <f>C52*10%</f>
        <v>6.7720000000000002</v>
      </c>
      <c r="F52" s="74">
        <f>C52+D52+E52</f>
        <v>76.523600000000002</v>
      </c>
      <c r="G52" s="6"/>
      <c r="H52" s="6">
        <f t="shared" ref="H52:R52" si="51">SUM(H50:H51)</f>
        <v>28.04</v>
      </c>
      <c r="I52" s="6">
        <f t="shared" si="51"/>
        <v>18</v>
      </c>
      <c r="J52" s="6">
        <f t="shared" si="51"/>
        <v>46.4</v>
      </c>
      <c r="K52" s="6">
        <f t="shared" si="51"/>
        <v>232.4</v>
      </c>
      <c r="L52" s="6">
        <f t="shared" si="51"/>
        <v>48.92</v>
      </c>
      <c r="M52" s="6">
        <f t="shared" si="51"/>
        <v>244.91</v>
      </c>
      <c r="N52" s="6">
        <f t="shared" si="51"/>
        <v>1.24</v>
      </c>
      <c r="O52" s="6">
        <f t="shared" si="51"/>
        <v>0.33</v>
      </c>
      <c r="P52" s="6">
        <f t="shared" si="51"/>
        <v>0.09</v>
      </c>
      <c r="Q52" s="6">
        <f t="shared" si="51"/>
        <v>0.74</v>
      </c>
      <c r="R52" s="6">
        <f t="shared" si="51"/>
        <v>307.60000000000002</v>
      </c>
      <c r="T52" s="4"/>
      <c r="U52" s="14" t="s">
        <v>20</v>
      </c>
      <c r="V52" s="14">
        <f>SUM(V50:V51)</f>
        <v>89.50333333333333</v>
      </c>
      <c r="W52" s="74">
        <f>V52*3%</f>
        <v>2.6850999999999998</v>
      </c>
      <c r="X52" s="74">
        <f>V52*10%</f>
        <v>8.950333333333333</v>
      </c>
      <c r="Y52" s="74">
        <f>V52+W52+X52</f>
        <v>101.13876666666667</v>
      </c>
      <c r="Z52" s="6"/>
      <c r="AA52" s="6">
        <f t="shared" ref="AA52:AK52" si="52">SUM(AA50:AA51)</f>
        <v>32.410000000000004</v>
      </c>
      <c r="AB52" s="6">
        <f t="shared" si="52"/>
        <v>21.48</v>
      </c>
      <c r="AC52" s="6">
        <f t="shared" si="52"/>
        <v>50.1</v>
      </c>
      <c r="AD52" s="6">
        <f t="shared" si="52"/>
        <v>232.4</v>
      </c>
      <c r="AE52" s="6">
        <f t="shared" si="52"/>
        <v>48.92</v>
      </c>
      <c r="AF52" s="6">
        <f t="shared" si="52"/>
        <v>244.91</v>
      </c>
      <c r="AG52" s="6">
        <f t="shared" si="52"/>
        <v>1.24</v>
      </c>
      <c r="AH52" s="6">
        <f t="shared" si="52"/>
        <v>0.33</v>
      </c>
      <c r="AI52" s="6">
        <f t="shared" si="52"/>
        <v>0.09</v>
      </c>
      <c r="AJ52" s="6">
        <f t="shared" si="52"/>
        <v>0.74</v>
      </c>
      <c r="AK52" s="6">
        <f t="shared" si="52"/>
        <v>329.24</v>
      </c>
    </row>
    <row r="53" spans="1:37" x14ac:dyDescent="0.25">
      <c r="A53" s="15"/>
      <c r="B53" s="16"/>
      <c r="C53" s="16"/>
      <c r="D53" s="16"/>
      <c r="E53" s="16"/>
      <c r="F53" s="1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T53" s="15"/>
      <c r="U53" s="16"/>
      <c r="V53" s="16"/>
      <c r="W53" s="77"/>
      <c r="X53" s="77"/>
      <c r="Y53" s="77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x14ac:dyDescent="0.25">
      <c r="A54" s="11"/>
      <c r="B54" s="146" t="s">
        <v>21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T54" s="11"/>
      <c r="U54" s="146" t="s">
        <v>21</v>
      </c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</row>
    <row r="55" spans="1:37" ht="30" customHeight="1" x14ac:dyDescent="0.25">
      <c r="A55" s="11">
        <v>70</v>
      </c>
      <c r="B55" s="2" t="s">
        <v>72</v>
      </c>
      <c r="C55" s="2">
        <v>20</v>
      </c>
      <c r="D55" s="74">
        <f t="shared" ref="D55:D60" si="53">C55*3%</f>
        <v>0.6</v>
      </c>
      <c r="E55" s="66">
        <f t="shared" ref="E55:E60" si="54">C55*10%</f>
        <v>2</v>
      </c>
      <c r="F55" s="74">
        <f t="shared" ref="F55:F60" si="55">C55+D55+E55</f>
        <v>22.6</v>
      </c>
      <c r="G55" s="3">
        <v>60</v>
      </c>
      <c r="H55" s="3">
        <v>4</v>
      </c>
      <c r="I55" s="3">
        <v>0.4</v>
      </c>
      <c r="J55" s="3">
        <v>6.7</v>
      </c>
      <c r="K55" s="3">
        <v>20</v>
      </c>
      <c r="L55" s="3">
        <v>60</v>
      </c>
      <c r="M55" s="3">
        <v>180</v>
      </c>
      <c r="N55" s="3">
        <v>0</v>
      </c>
      <c r="O55" s="3">
        <v>0</v>
      </c>
      <c r="P55" s="3">
        <v>0.02</v>
      </c>
      <c r="Q55" s="3">
        <v>0</v>
      </c>
      <c r="R55" s="3">
        <v>40.380000000000003</v>
      </c>
      <c r="T55" s="8">
        <v>70</v>
      </c>
      <c r="U55" s="2" t="s">
        <v>72</v>
      </c>
      <c r="V55" s="2">
        <f>C55</f>
        <v>20</v>
      </c>
      <c r="W55" s="74">
        <f t="shared" ref="W55:W60" si="56">V55*3%</f>
        <v>0.6</v>
      </c>
      <c r="X55" s="74">
        <f t="shared" ref="X55:X60" si="57">V55*10%</f>
        <v>2</v>
      </c>
      <c r="Y55" s="74">
        <f t="shared" ref="Y55:Y60" si="58">V55+W55+X55</f>
        <v>22.6</v>
      </c>
      <c r="Z55" s="3">
        <v>60</v>
      </c>
      <c r="AA55" s="3">
        <v>4</v>
      </c>
      <c r="AB55" s="3">
        <v>0.4</v>
      </c>
      <c r="AC55" s="3">
        <v>6.7</v>
      </c>
      <c r="AD55" s="3">
        <v>20</v>
      </c>
      <c r="AE55" s="3">
        <v>60</v>
      </c>
      <c r="AF55" s="3">
        <v>180</v>
      </c>
      <c r="AG55" s="3">
        <v>0</v>
      </c>
      <c r="AH55" s="3">
        <v>0</v>
      </c>
      <c r="AI55" s="3">
        <v>0.02</v>
      </c>
      <c r="AJ55" s="3">
        <v>0</v>
      </c>
      <c r="AK55" s="3">
        <v>40.380000000000003</v>
      </c>
    </row>
    <row r="56" spans="1:37" ht="56.25" customHeight="1" x14ac:dyDescent="0.25">
      <c r="A56" s="4">
        <v>208</v>
      </c>
      <c r="B56" s="5" t="s">
        <v>36</v>
      </c>
      <c r="C56" s="5">
        <v>16.63</v>
      </c>
      <c r="D56" s="74">
        <f t="shared" si="53"/>
        <v>0.49889999999999995</v>
      </c>
      <c r="E56" s="66">
        <f t="shared" si="54"/>
        <v>1.663</v>
      </c>
      <c r="F56" s="74">
        <f t="shared" si="55"/>
        <v>18.791899999999998</v>
      </c>
      <c r="G56" s="6">
        <v>200</v>
      </c>
      <c r="H56" s="6">
        <v>2.15</v>
      </c>
      <c r="I56" s="6">
        <v>2.27</v>
      </c>
      <c r="J56" s="6">
        <v>13.71</v>
      </c>
      <c r="K56" s="6">
        <v>19.68</v>
      </c>
      <c r="L56" s="6">
        <v>21.6</v>
      </c>
      <c r="M56" s="6">
        <v>53.52</v>
      </c>
      <c r="N56" s="6">
        <v>0.87</v>
      </c>
      <c r="O56" s="6">
        <v>0</v>
      </c>
      <c r="P56" s="6">
        <v>9.2999999999999999E-2</v>
      </c>
      <c r="Q56" s="6">
        <v>6.6</v>
      </c>
      <c r="R56" s="6">
        <v>83.8</v>
      </c>
      <c r="T56" s="4">
        <v>208</v>
      </c>
      <c r="U56" s="5" t="s">
        <v>36</v>
      </c>
      <c r="V56" s="2">
        <f>(C56/200)*250</f>
        <v>20.787500000000001</v>
      </c>
      <c r="W56" s="74">
        <f t="shared" si="56"/>
        <v>0.62362499999999998</v>
      </c>
      <c r="X56" s="74">
        <f t="shared" si="57"/>
        <v>2.0787500000000003</v>
      </c>
      <c r="Y56" s="74">
        <f t="shared" si="58"/>
        <v>23.489875000000001</v>
      </c>
      <c r="Z56" s="6">
        <v>250</v>
      </c>
      <c r="AA56" s="6">
        <v>3.45</v>
      </c>
      <c r="AB56" s="6">
        <v>4.78</v>
      </c>
      <c r="AC56" s="6">
        <v>16.54</v>
      </c>
      <c r="AD56" s="6">
        <v>19.68</v>
      </c>
      <c r="AE56" s="6">
        <v>21.6</v>
      </c>
      <c r="AF56" s="6">
        <v>53.52</v>
      </c>
      <c r="AG56" s="6">
        <v>0.87</v>
      </c>
      <c r="AH56" s="6">
        <v>0</v>
      </c>
      <c r="AI56" s="6">
        <v>9.2999999999999999E-2</v>
      </c>
      <c r="AJ56" s="6">
        <v>6.6</v>
      </c>
      <c r="AK56" s="6">
        <v>95.36</v>
      </c>
    </row>
    <row r="57" spans="1:37" ht="40.5" customHeight="1" x14ac:dyDescent="0.25">
      <c r="A57" s="4">
        <v>265</v>
      </c>
      <c r="B57" s="5" t="s">
        <v>80</v>
      </c>
      <c r="C57" s="5">
        <v>60.56</v>
      </c>
      <c r="D57" s="74">
        <f t="shared" si="53"/>
        <v>1.8168</v>
      </c>
      <c r="E57" s="66">
        <f t="shared" si="54"/>
        <v>6.0560000000000009</v>
      </c>
      <c r="F57" s="74">
        <f t="shared" si="55"/>
        <v>68.4328</v>
      </c>
      <c r="G57" s="6">
        <v>150</v>
      </c>
      <c r="H57" s="6">
        <v>11.8</v>
      </c>
      <c r="I57" s="6">
        <v>23.7</v>
      </c>
      <c r="J57" s="6">
        <v>58.2</v>
      </c>
      <c r="K57" s="6">
        <v>22.61</v>
      </c>
      <c r="L57" s="6">
        <v>36.880000000000003</v>
      </c>
      <c r="M57" s="6">
        <v>105.26</v>
      </c>
      <c r="N57" s="6">
        <v>2.33</v>
      </c>
      <c r="O57" s="6">
        <v>0.55000000000000004</v>
      </c>
      <c r="P57" s="6">
        <v>0.15</v>
      </c>
      <c r="Q57" s="6">
        <v>0.67</v>
      </c>
      <c r="R57" s="6">
        <v>321.20999999999998</v>
      </c>
      <c r="T57" s="4">
        <v>265</v>
      </c>
      <c r="U57" s="5" t="s">
        <v>80</v>
      </c>
      <c r="V57" s="2">
        <f>(C57/150)*180</f>
        <v>72.671999999999997</v>
      </c>
      <c r="W57" s="74">
        <f t="shared" si="56"/>
        <v>2.1801599999999999</v>
      </c>
      <c r="X57" s="74">
        <f t="shared" si="57"/>
        <v>7.2671999999999999</v>
      </c>
      <c r="Y57" s="74">
        <f t="shared" si="58"/>
        <v>82.11936</v>
      </c>
      <c r="Z57" s="6">
        <v>180</v>
      </c>
      <c r="AA57" s="6">
        <v>14.26</v>
      </c>
      <c r="AB57" s="6">
        <v>25.31</v>
      </c>
      <c r="AC57" s="6">
        <v>60.47</v>
      </c>
      <c r="AD57" s="6">
        <v>22.61</v>
      </c>
      <c r="AE57" s="6">
        <v>36.880000000000003</v>
      </c>
      <c r="AF57" s="6">
        <v>105.26</v>
      </c>
      <c r="AG57" s="6">
        <v>2.33</v>
      </c>
      <c r="AH57" s="6">
        <v>0.55000000000000004</v>
      </c>
      <c r="AI57" s="6">
        <v>0.15</v>
      </c>
      <c r="AJ57" s="6">
        <v>0.67</v>
      </c>
      <c r="AK57" s="6">
        <v>354.25</v>
      </c>
    </row>
    <row r="58" spans="1:37" ht="40.5" customHeight="1" x14ac:dyDescent="0.25">
      <c r="A58" s="38">
        <v>387</v>
      </c>
      <c r="B58" s="5" t="s">
        <v>37</v>
      </c>
      <c r="C58" s="28">
        <v>16.3</v>
      </c>
      <c r="D58" s="74">
        <f t="shared" si="53"/>
        <v>0.48899999999999999</v>
      </c>
      <c r="E58" s="66">
        <f t="shared" si="54"/>
        <v>1.6300000000000001</v>
      </c>
      <c r="F58" s="74">
        <f t="shared" si="55"/>
        <v>18.419</v>
      </c>
      <c r="G58" s="6">
        <v>200</v>
      </c>
      <c r="H58" s="6">
        <v>1.26</v>
      </c>
      <c r="I58" s="6">
        <v>2.4E-2</v>
      </c>
      <c r="J58" s="6">
        <v>24.2</v>
      </c>
      <c r="K58" s="6">
        <v>16.399999999999999</v>
      </c>
      <c r="L58" s="6">
        <v>6.6</v>
      </c>
      <c r="M58" s="6">
        <v>7.3</v>
      </c>
      <c r="N58" s="6">
        <v>0.32</v>
      </c>
      <c r="O58" s="6"/>
      <c r="P58" s="6"/>
      <c r="Q58" s="6">
        <v>88</v>
      </c>
      <c r="R58" s="6">
        <v>102</v>
      </c>
      <c r="T58" s="4">
        <v>387</v>
      </c>
      <c r="U58" s="5" t="s">
        <v>37</v>
      </c>
      <c r="V58" s="2">
        <f t="shared" ref="V58" si="59">C58</f>
        <v>16.3</v>
      </c>
      <c r="W58" s="74">
        <f t="shared" si="56"/>
        <v>0.48899999999999999</v>
      </c>
      <c r="X58" s="74">
        <f t="shared" si="57"/>
        <v>1.6300000000000001</v>
      </c>
      <c r="Y58" s="74">
        <f t="shared" si="58"/>
        <v>18.419</v>
      </c>
      <c r="Z58" s="6">
        <v>200</v>
      </c>
      <c r="AA58" s="6">
        <v>1.26</v>
      </c>
      <c r="AB58" s="6">
        <v>2.4E-2</v>
      </c>
      <c r="AC58" s="6">
        <v>24.2</v>
      </c>
      <c r="AD58" s="6">
        <v>16.399999999999999</v>
      </c>
      <c r="AE58" s="6">
        <v>6.6</v>
      </c>
      <c r="AF58" s="6">
        <v>7.3</v>
      </c>
      <c r="AG58" s="6">
        <v>0.32</v>
      </c>
      <c r="AH58" s="6"/>
      <c r="AI58" s="6"/>
      <c r="AJ58" s="6">
        <v>88</v>
      </c>
      <c r="AK58" s="6">
        <v>102</v>
      </c>
    </row>
    <row r="59" spans="1:37" x14ac:dyDescent="0.25">
      <c r="A59" s="38"/>
      <c r="B59" s="28" t="s">
        <v>26</v>
      </c>
      <c r="C59" s="28">
        <v>1.8</v>
      </c>
      <c r="D59" s="74">
        <f t="shared" si="53"/>
        <v>5.3999999999999999E-2</v>
      </c>
      <c r="E59" s="66">
        <f t="shared" si="54"/>
        <v>0.18000000000000002</v>
      </c>
      <c r="F59" s="74">
        <f t="shared" si="55"/>
        <v>2.0340000000000003</v>
      </c>
      <c r="G59" s="38">
        <v>20</v>
      </c>
      <c r="H59" s="38">
        <v>3.2</v>
      </c>
      <c r="I59" s="38">
        <v>1.36</v>
      </c>
      <c r="J59" s="38">
        <v>14.26</v>
      </c>
      <c r="K59" s="38">
        <v>125</v>
      </c>
      <c r="L59" s="38">
        <v>36</v>
      </c>
      <c r="M59" s="38">
        <v>129</v>
      </c>
      <c r="N59" s="38">
        <v>3.6</v>
      </c>
      <c r="O59" s="38">
        <v>0</v>
      </c>
      <c r="P59" s="38">
        <v>0.3</v>
      </c>
      <c r="Q59" s="38">
        <v>0.2</v>
      </c>
      <c r="R59" s="38">
        <v>82</v>
      </c>
      <c r="S59" s="26"/>
      <c r="T59" s="38"/>
      <c r="U59" s="28" t="s">
        <v>26</v>
      </c>
      <c r="V59" s="28">
        <v>1.8</v>
      </c>
      <c r="W59" s="74">
        <f t="shared" si="56"/>
        <v>5.3999999999999999E-2</v>
      </c>
      <c r="X59" s="74">
        <f t="shared" si="57"/>
        <v>0.18000000000000002</v>
      </c>
      <c r="Y59" s="74">
        <f t="shared" si="58"/>
        <v>2.0340000000000003</v>
      </c>
      <c r="Z59" s="38">
        <v>20</v>
      </c>
      <c r="AA59" s="38">
        <v>3.2</v>
      </c>
      <c r="AB59" s="38">
        <v>1.36</v>
      </c>
      <c r="AC59" s="38">
        <v>14.26</v>
      </c>
      <c r="AD59" s="38">
        <v>125</v>
      </c>
      <c r="AE59" s="38">
        <v>36</v>
      </c>
      <c r="AF59" s="38">
        <v>129</v>
      </c>
      <c r="AG59" s="38">
        <v>3.6</v>
      </c>
      <c r="AH59" s="38">
        <v>0</v>
      </c>
      <c r="AI59" s="38">
        <v>0.3</v>
      </c>
      <c r="AJ59" s="38">
        <v>0.2</v>
      </c>
      <c r="AK59" s="38">
        <v>82</v>
      </c>
    </row>
    <row r="60" spans="1:37" ht="38.25" x14ac:dyDescent="0.25">
      <c r="A60" s="11"/>
      <c r="B60" s="28" t="s">
        <v>67</v>
      </c>
      <c r="C60" s="28">
        <v>1.8</v>
      </c>
      <c r="D60" s="74">
        <f t="shared" si="53"/>
        <v>5.3999999999999999E-2</v>
      </c>
      <c r="E60" s="66">
        <f t="shared" si="54"/>
        <v>0.18000000000000002</v>
      </c>
      <c r="F60" s="74">
        <f t="shared" si="55"/>
        <v>2.0340000000000003</v>
      </c>
      <c r="G60" s="38">
        <v>30</v>
      </c>
      <c r="H60" s="38">
        <v>2.4</v>
      </c>
      <c r="I60" s="38">
        <v>1.6</v>
      </c>
      <c r="J60" s="38">
        <v>12.8</v>
      </c>
      <c r="K60" s="38">
        <v>21.9</v>
      </c>
      <c r="L60" s="38">
        <v>12</v>
      </c>
      <c r="M60" s="38">
        <v>37.5</v>
      </c>
      <c r="N60" s="38">
        <v>0.8</v>
      </c>
      <c r="O60" s="38">
        <v>0</v>
      </c>
      <c r="P60" s="38">
        <v>0.4</v>
      </c>
      <c r="Q60" s="38">
        <v>0.4</v>
      </c>
      <c r="R60" s="38">
        <v>78</v>
      </c>
      <c r="S60" s="26"/>
      <c r="T60" s="38"/>
      <c r="U60" s="28" t="s">
        <v>67</v>
      </c>
      <c r="V60" s="28">
        <v>1.8</v>
      </c>
      <c r="W60" s="74">
        <f t="shared" si="56"/>
        <v>5.3999999999999999E-2</v>
      </c>
      <c r="X60" s="74">
        <f t="shared" si="57"/>
        <v>0.18000000000000002</v>
      </c>
      <c r="Y60" s="74">
        <f t="shared" si="58"/>
        <v>2.0340000000000003</v>
      </c>
      <c r="Z60" s="38">
        <v>30</v>
      </c>
      <c r="AA60" s="38">
        <v>2.4</v>
      </c>
      <c r="AB60" s="38">
        <v>1.6</v>
      </c>
      <c r="AC60" s="38">
        <v>12.8</v>
      </c>
      <c r="AD60" s="38">
        <v>21.9</v>
      </c>
      <c r="AE60" s="38">
        <v>12</v>
      </c>
      <c r="AF60" s="38">
        <v>37.5</v>
      </c>
      <c r="AG60" s="38">
        <v>0.8</v>
      </c>
      <c r="AH60" s="38">
        <v>0</v>
      </c>
      <c r="AI60" s="38">
        <v>0.4</v>
      </c>
      <c r="AJ60" s="38">
        <v>0.4</v>
      </c>
      <c r="AK60" s="38">
        <v>78</v>
      </c>
    </row>
    <row r="61" spans="1:37" x14ac:dyDescent="0.25">
      <c r="A61" s="10"/>
      <c r="B61" s="17" t="s">
        <v>20</v>
      </c>
      <c r="C61" s="17">
        <f>SUM(C55:C60)</f>
        <v>117.08999999999999</v>
      </c>
      <c r="D61" s="74">
        <f>C61*3%</f>
        <v>3.5126999999999997</v>
      </c>
      <c r="E61" s="66">
        <f>C61*10%</f>
        <v>11.709</v>
      </c>
      <c r="F61" s="74">
        <f>C61+D61+E61</f>
        <v>132.31169999999997</v>
      </c>
      <c r="G61" s="6"/>
      <c r="H61" s="6">
        <f t="shared" ref="H61:R61" si="60">SUM(H56:H60)</f>
        <v>20.81</v>
      </c>
      <c r="I61" s="6">
        <f t="shared" si="60"/>
        <v>28.954000000000001</v>
      </c>
      <c r="J61" s="6">
        <f t="shared" si="60"/>
        <v>123.17</v>
      </c>
      <c r="K61" s="6">
        <f t="shared" si="60"/>
        <v>205.59</v>
      </c>
      <c r="L61" s="6">
        <f t="shared" si="60"/>
        <v>113.08</v>
      </c>
      <c r="M61" s="6">
        <f t="shared" si="60"/>
        <v>332.58000000000004</v>
      </c>
      <c r="N61" s="6">
        <f t="shared" si="60"/>
        <v>7.92</v>
      </c>
      <c r="O61" s="6">
        <f t="shared" si="60"/>
        <v>0.55000000000000004</v>
      </c>
      <c r="P61" s="6">
        <f t="shared" si="60"/>
        <v>0.94299999999999995</v>
      </c>
      <c r="Q61" s="6">
        <f t="shared" si="60"/>
        <v>95.87</v>
      </c>
      <c r="R61" s="6">
        <f t="shared" si="60"/>
        <v>667.01</v>
      </c>
      <c r="T61" s="11"/>
      <c r="U61" s="17" t="s">
        <v>20</v>
      </c>
      <c r="V61" s="17">
        <f>SUM(V55:V60)</f>
        <v>133.35950000000003</v>
      </c>
      <c r="W61" s="74">
        <f>V61*3%</f>
        <v>4.0007850000000005</v>
      </c>
      <c r="X61" s="74">
        <f>V61*10%</f>
        <v>13.335950000000004</v>
      </c>
      <c r="Y61" s="74">
        <f>V61+W61+X61</f>
        <v>150.69623500000003</v>
      </c>
      <c r="Z61" s="6"/>
      <c r="AA61" s="6">
        <f t="shared" ref="AA61:AK61" si="61">SUM(AA56:AA60)</f>
        <v>24.57</v>
      </c>
      <c r="AB61" s="6">
        <f t="shared" si="61"/>
        <v>33.073999999999998</v>
      </c>
      <c r="AC61" s="6">
        <f t="shared" si="61"/>
        <v>128.27000000000001</v>
      </c>
      <c r="AD61" s="6">
        <f t="shared" si="61"/>
        <v>205.59</v>
      </c>
      <c r="AE61" s="6">
        <f t="shared" si="61"/>
        <v>113.08</v>
      </c>
      <c r="AF61" s="6">
        <f t="shared" si="61"/>
        <v>332.58000000000004</v>
      </c>
      <c r="AG61" s="6">
        <f t="shared" si="61"/>
        <v>7.92</v>
      </c>
      <c r="AH61" s="6">
        <f t="shared" si="61"/>
        <v>0.55000000000000004</v>
      </c>
      <c r="AI61" s="6">
        <f t="shared" si="61"/>
        <v>0.94299999999999995</v>
      </c>
      <c r="AJ61" s="6">
        <f t="shared" si="61"/>
        <v>95.87</v>
      </c>
      <c r="AK61" s="6">
        <f t="shared" si="61"/>
        <v>711.61</v>
      </c>
    </row>
    <row r="62" spans="1:37" s="22" customFormat="1" x14ac:dyDescent="0.25">
      <c r="A62" s="112"/>
      <c r="B62" s="17" t="s">
        <v>27</v>
      </c>
      <c r="C62" s="17">
        <f>C52+C61</f>
        <v>184.81</v>
      </c>
      <c r="D62" s="109">
        <f>C62*3%</f>
        <v>5.5442999999999998</v>
      </c>
      <c r="E62" s="110">
        <f>C62*10%</f>
        <v>18.481000000000002</v>
      </c>
      <c r="F62" s="109">
        <f>C62+D62+E62</f>
        <v>208.83529999999999</v>
      </c>
      <c r="G62" s="11"/>
      <c r="H62" s="113">
        <f t="shared" ref="H62:R62" si="62">H52+H61</f>
        <v>48.849999999999994</v>
      </c>
      <c r="I62" s="113">
        <f t="shared" si="62"/>
        <v>46.954000000000001</v>
      </c>
      <c r="J62" s="113">
        <f t="shared" si="62"/>
        <v>169.57</v>
      </c>
      <c r="K62" s="113">
        <f t="shared" si="62"/>
        <v>437.99</v>
      </c>
      <c r="L62" s="113">
        <f t="shared" si="62"/>
        <v>162</v>
      </c>
      <c r="M62" s="113">
        <f t="shared" si="62"/>
        <v>577.49</v>
      </c>
      <c r="N62" s="113">
        <f t="shared" si="62"/>
        <v>9.16</v>
      </c>
      <c r="O62" s="113">
        <f t="shared" si="62"/>
        <v>0.88000000000000012</v>
      </c>
      <c r="P62" s="113">
        <f t="shared" si="62"/>
        <v>1.0329999999999999</v>
      </c>
      <c r="Q62" s="113">
        <f t="shared" si="62"/>
        <v>96.61</v>
      </c>
      <c r="R62" s="113">
        <f t="shared" si="62"/>
        <v>974.61</v>
      </c>
      <c r="T62" s="11"/>
      <c r="U62" s="17" t="s">
        <v>27</v>
      </c>
      <c r="V62" s="17">
        <f>V52+V61</f>
        <v>222.86283333333336</v>
      </c>
      <c r="W62" s="109">
        <f>V62*3%</f>
        <v>6.6858850000000007</v>
      </c>
      <c r="X62" s="109">
        <f>V62*10%</f>
        <v>22.286283333333337</v>
      </c>
      <c r="Y62" s="109">
        <f>V62+W62+X62</f>
        <v>251.8350016666667</v>
      </c>
      <c r="Z62" s="11"/>
      <c r="AA62" s="113">
        <f t="shared" ref="AA62:AK62" si="63">AA52+AA61</f>
        <v>56.980000000000004</v>
      </c>
      <c r="AB62" s="113">
        <f t="shared" si="63"/>
        <v>54.554000000000002</v>
      </c>
      <c r="AC62" s="113">
        <f t="shared" si="63"/>
        <v>178.37</v>
      </c>
      <c r="AD62" s="113">
        <f t="shared" si="63"/>
        <v>437.99</v>
      </c>
      <c r="AE62" s="113">
        <f t="shared" si="63"/>
        <v>162</v>
      </c>
      <c r="AF62" s="113">
        <f t="shared" si="63"/>
        <v>577.49</v>
      </c>
      <c r="AG62" s="113">
        <f t="shared" si="63"/>
        <v>9.16</v>
      </c>
      <c r="AH62" s="113">
        <f t="shared" si="63"/>
        <v>0.88000000000000012</v>
      </c>
      <c r="AI62" s="113">
        <f t="shared" si="63"/>
        <v>1.0329999999999999</v>
      </c>
      <c r="AJ62" s="113">
        <f t="shared" si="63"/>
        <v>96.61</v>
      </c>
      <c r="AK62" s="113">
        <f t="shared" si="63"/>
        <v>1040.8499999999999</v>
      </c>
    </row>
    <row r="63" spans="1:37" ht="27" customHeight="1" x14ac:dyDescent="0.25"/>
    <row r="64" spans="1:37" ht="29.25" customHeight="1" x14ac:dyDescent="0.25">
      <c r="A64" s="67" t="s">
        <v>90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9"/>
      <c r="X64" s="69"/>
      <c r="Y64" s="69"/>
      <c r="Z64" s="67"/>
      <c r="AA64" s="67"/>
      <c r="AB64" s="67"/>
      <c r="AC64" s="67" t="s">
        <v>91</v>
      </c>
      <c r="AD64" s="67"/>
      <c r="AE64" s="67"/>
      <c r="AF64" s="67"/>
      <c r="AG64" s="67"/>
      <c r="AH64" s="67"/>
      <c r="AI64" s="67"/>
      <c r="AJ64" s="67"/>
      <c r="AK64" s="126">
        <v>45190</v>
      </c>
    </row>
    <row r="65" spans="1:37" ht="21.75" customHeight="1" thickBot="1" x14ac:dyDescent="0.35">
      <c r="A65" s="145"/>
      <c r="B65" s="127" t="s">
        <v>60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9"/>
      <c r="T65" s="147" t="s">
        <v>63</v>
      </c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23.25" customHeight="1" x14ac:dyDescent="0.25">
      <c r="A66" s="140"/>
      <c r="B66" s="141" t="s">
        <v>1</v>
      </c>
      <c r="C66" s="64"/>
      <c r="D66" s="31"/>
      <c r="E66" s="31"/>
      <c r="F66" s="64"/>
      <c r="G66" s="141" t="s">
        <v>2</v>
      </c>
      <c r="H66" s="141" t="s">
        <v>3</v>
      </c>
      <c r="I66" s="141"/>
      <c r="J66" s="141"/>
      <c r="K66" s="141" t="s">
        <v>4</v>
      </c>
      <c r="L66" s="141"/>
      <c r="M66" s="141"/>
      <c r="N66" s="141"/>
      <c r="O66" s="141" t="s">
        <v>5</v>
      </c>
      <c r="P66" s="141"/>
      <c r="Q66" s="141"/>
      <c r="R66" s="141" t="s">
        <v>6</v>
      </c>
      <c r="T66" s="141" t="s">
        <v>0</v>
      </c>
      <c r="U66" s="141" t="s">
        <v>1</v>
      </c>
      <c r="V66" s="64"/>
      <c r="W66" s="75"/>
      <c r="X66" s="75"/>
      <c r="Y66" s="75"/>
      <c r="Z66" s="141" t="s">
        <v>2</v>
      </c>
      <c r="AA66" s="141" t="s">
        <v>3</v>
      </c>
      <c r="AB66" s="141"/>
      <c r="AC66" s="141"/>
      <c r="AD66" s="141" t="s">
        <v>4</v>
      </c>
      <c r="AE66" s="141"/>
      <c r="AF66" s="141"/>
      <c r="AG66" s="141"/>
      <c r="AH66" s="141" t="s">
        <v>5</v>
      </c>
      <c r="AI66" s="141"/>
      <c r="AJ66" s="141"/>
      <c r="AK66" s="141" t="s">
        <v>6</v>
      </c>
    </row>
    <row r="67" spans="1:37" ht="26.25" thickBot="1" x14ac:dyDescent="0.3">
      <c r="A67" s="145" t="s">
        <v>0</v>
      </c>
      <c r="B67" s="141"/>
      <c r="C67" s="65" t="s">
        <v>86</v>
      </c>
      <c r="D67" s="73" t="s">
        <v>87</v>
      </c>
      <c r="E67" s="73" t="s">
        <v>88</v>
      </c>
      <c r="F67" s="65" t="s">
        <v>86</v>
      </c>
      <c r="G67" s="141"/>
      <c r="H67" s="23" t="s">
        <v>7</v>
      </c>
      <c r="I67" s="23" t="s">
        <v>8</v>
      </c>
      <c r="J67" s="12" t="s">
        <v>9</v>
      </c>
      <c r="K67" s="23" t="s">
        <v>10</v>
      </c>
      <c r="L67" s="23" t="s">
        <v>11</v>
      </c>
      <c r="M67" s="23" t="s">
        <v>12</v>
      </c>
      <c r="N67" s="23" t="s">
        <v>13</v>
      </c>
      <c r="O67" s="23" t="s">
        <v>14</v>
      </c>
      <c r="P67" s="23" t="s">
        <v>15</v>
      </c>
      <c r="Q67" s="23" t="s">
        <v>16</v>
      </c>
      <c r="R67" s="141"/>
      <c r="T67" s="141"/>
      <c r="U67" s="141"/>
      <c r="V67" s="65" t="s">
        <v>86</v>
      </c>
      <c r="W67" s="73" t="s">
        <v>87</v>
      </c>
      <c r="X67" s="73" t="s">
        <v>88</v>
      </c>
      <c r="Y67" s="65" t="s">
        <v>86</v>
      </c>
      <c r="Z67" s="141"/>
      <c r="AA67" s="23" t="s">
        <v>7</v>
      </c>
      <c r="AB67" s="23" t="s">
        <v>8</v>
      </c>
      <c r="AC67" s="12" t="s">
        <v>9</v>
      </c>
      <c r="AD67" s="23" t="s">
        <v>10</v>
      </c>
      <c r="AE67" s="23" t="s">
        <v>11</v>
      </c>
      <c r="AF67" s="23" t="s">
        <v>12</v>
      </c>
      <c r="AG67" s="23" t="s">
        <v>13</v>
      </c>
      <c r="AH67" s="23" t="s">
        <v>14</v>
      </c>
      <c r="AI67" s="23" t="s">
        <v>15</v>
      </c>
      <c r="AJ67" s="23" t="s">
        <v>16</v>
      </c>
      <c r="AK67" s="141"/>
    </row>
    <row r="68" spans="1:37" x14ac:dyDescent="0.25">
      <c r="A68" s="140"/>
      <c r="B68" s="146" t="s">
        <v>17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T68" s="11"/>
      <c r="U68" s="146" t="s">
        <v>17</v>
      </c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</row>
    <row r="69" spans="1:37" ht="32.25" customHeight="1" x14ac:dyDescent="0.25">
      <c r="A69" s="4">
        <v>175</v>
      </c>
      <c r="B69" s="28" t="s">
        <v>26</v>
      </c>
      <c r="C69" s="28">
        <v>1.8</v>
      </c>
      <c r="D69" s="74">
        <f t="shared" ref="D69:D72" si="64">C69*3%</f>
        <v>5.3999999999999999E-2</v>
      </c>
      <c r="E69" s="66">
        <f t="shared" ref="E69:E72" si="65">C69*10%</f>
        <v>0.18000000000000002</v>
      </c>
      <c r="F69" s="74">
        <f t="shared" ref="F69:F72" si="66">C69+D69+E69</f>
        <v>2.0340000000000003</v>
      </c>
      <c r="G69" s="42">
        <v>20</v>
      </c>
      <c r="H69" s="42">
        <v>3.2</v>
      </c>
      <c r="I69" s="42">
        <v>1.36</v>
      </c>
      <c r="J69" s="42">
        <v>14.26</v>
      </c>
      <c r="K69" s="42">
        <v>125</v>
      </c>
      <c r="L69" s="42">
        <v>36</v>
      </c>
      <c r="M69" s="42">
        <v>129</v>
      </c>
      <c r="N69" s="42">
        <v>3.6</v>
      </c>
      <c r="O69" s="42">
        <v>0</v>
      </c>
      <c r="P69" s="42">
        <v>0.3</v>
      </c>
      <c r="Q69" s="42">
        <v>0.2</v>
      </c>
      <c r="R69" s="42">
        <v>82</v>
      </c>
      <c r="S69" s="26"/>
      <c r="T69" s="42">
        <v>175</v>
      </c>
      <c r="U69" s="28" t="s">
        <v>26</v>
      </c>
      <c r="V69" s="28">
        <v>1.8</v>
      </c>
      <c r="W69" s="74">
        <f t="shared" ref="W69:W72" si="67">V69*3%</f>
        <v>5.3999999999999999E-2</v>
      </c>
      <c r="X69" s="74">
        <f t="shared" ref="X69:X72" si="68">V69*10%</f>
        <v>0.18000000000000002</v>
      </c>
      <c r="Y69" s="74">
        <f t="shared" ref="Y69:Y72" si="69">V69+W69+X69</f>
        <v>2.0340000000000003</v>
      </c>
      <c r="Z69" s="42">
        <v>20</v>
      </c>
      <c r="AA69" s="42">
        <v>3.2</v>
      </c>
      <c r="AB69" s="42">
        <v>1.36</v>
      </c>
      <c r="AC69" s="42">
        <v>14.26</v>
      </c>
      <c r="AD69" s="42">
        <v>125</v>
      </c>
      <c r="AE69" s="42">
        <v>36</v>
      </c>
      <c r="AF69" s="42">
        <v>129</v>
      </c>
      <c r="AG69" s="42">
        <v>3.6</v>
      </c>
      <c r="AH69" s="42">
        <v>0</v>
      </c>
      <c r="AI69" s="42">
        <v>0.3</v>
      </c>
      <c r="AJ69" s="42">
        <v>0.2</v>
      </c>
      <c r="AK69" s="42">
        <v>82</v>
      </c>
    </row>
    <row r="70" spans="1:37" ht="31.5" customHeight="1" x14ac:dyDescent="0.25">
      <c r="A70" s="4">
        <v>951</v>
      </c>
      <c r="B70" s="5" t="s">
        <v>40</v>
      </c>
      <c r="C70" s="5">
        <v>12.34</v>
      </c>
      <c r="D70" s="74">
        <f t="shared" si="64"/>
        <v>0.37019999999999997</v>
      </c>
      <c r="E70" s="66">
        <f t="shared" si="65"/>
        <v>1.234</v>
      </c>
      <c r="F70" s="74">
        <f t="shared" si="66"/>
        <v>13.9442</v>
      </c>
      <c r="G70" s="6">
        <v>150</v>
      </c>
      <c r="H70" s="3">
        <v>3.4</v>
      </c>
      <c r="I70" s="3">
        <v>3.96</v>
      </c>
      <c r="J70" s="3">
        <v>27.81</v>
      </c>
      <c r="K70" s="3">
        <v>8.6</v>
      </c>
      <c r="L70" s="3">
        <v>5.9</v>
      </c>
      <c r="M70" s="3">
        <v>29.4</v>
      </c>
      <c r="N70" s="3">
        <v>0.36</v>
      </c>
      <c r="O70" s="3">
        <v>20</v>
      </c>
      <c r="P70" s="3">
        <v>0.03</v>
      </c>
      <c r="Q70" s="3">
        <v>0</v>
      </c>
      <c r="R70" s="3">
        <v>161</v>
      </c>
      <c r="T70" s="4">
        <v>951</v>
      </c>
      <c r="U70" s="5" t="s">
        <v>40</v>
      </c>
      <c r="V70" s="28">
        <f>(C70/150)*200</f>
        <v>16.453333333333333</v>
      </c>
      <c r="W70" s="74">
        <f t="shared" si="67"/>
        <v>0.49359999999999998</v>
      </c>
      <c r="X70" s="74">
        <f t="shared" si="68"/>
        <v>1.6453333333333333</v>
      </c>
      <c r="Y70" s="74">
        <f t="shared" si="69"/>
        <v>18.592266666666667</v>
      </c>
      <c r="Z70" s="6">
        <v>200</v>
      </c>
      <c r="AA70" s="3">
        <v>5.4</v>
      </c>
      <c r="AB70" s="3">
        <v>7.21</v>
      </c>
      <c r="AC70" s="3">
        <v>30.2</v>
      </c>
      <c r="AD70" s="3">
        <v>8.6</v>
      </c>
      <c r="AE70" s="3">
        <v>5.9</v>
      </c>
      <c r="AF70" s="3">
        <v>29.4</v>
      </c>
      <c r="AG70" s="3">
        <v>0.36</v>
      </c>
      <c r="AH70" s="3">
        <v>20</v>
      </c>
      <c r="AI70" s="3">
        <v>0.03</v>
      </c>
      <c r="AJ70" s="3">
        <v>0</v>
      </c>
      <c r="AK70" s="3">
        <v>174</v>
      </c>
    </row>
    <row r="71" spans="1:37" x14ac:dyDescent="0.25">
      <c r="A71" s="80">
        <v>959</v>
      </c>
      <c r="B71" s="2" t="s">
        <v>31</v>
      </c>
      <c r="C71" s="2">
        <v>16.2</v>
      </c>
      <c r="D71" s="74">
        <f t="shared" si="64"/>
        <v>0.48599999999999999</v>
      </c>
      <c r="E71" s="66">
        <f t="shared" si="65"/>
        <v>1.62</v>
      </c>
      <c r="F71" s="74">
        <f t="shared" si="66"/>
        <v>18.306000000000001</v>
      </c>
      <c r="G71" s="3">
        <v>200</v>
      </c>
      <c r="H71" s="3">
        <v>3.52</v>
      </c>
      <c r="I71" s="3">
        <v>3.72</v>
      </c>
      <c r="J71" s="3">
        <v>25.49</v>
      </c>
      <c r="K71" s="3">
        <v>122</v>
      </c>
      <c r="L71" s="3">
        <v>14</v>
      </c>
      <c r="M71" s="3">
        <v>90</v>
      </c>
      <c r="N71" s="3">
        <v>0.56000000000000005</v>
      </c>
      <c r="O71" s="3">
        <v>0.01</v>
      </c>
      <c r="P71" s="3">
        <v>0.04</v>
      </c>
      <c r="Q71" s="3">
        <v>1.3</v>
      </c>
      <c r="R71" s="3">
        <v>145.19999999999999</v>
      </c>
      <c r="T71" s="1">
        <v>959</v>
      </c>
      <c r="U71" s="2" t="s">
        <v>31</v>
      </c>
      <c r="V71" s="46">
        <f t="shared" ref="V71" si="70">C71</f>
        <v>16.2</v>
      </c>
      <c r="W71" s="74">
        <f t="shared" si="67"/>
        <v>0.48599999999999999</v>
      </c>
      <c r="X71" s="74">
        <f t="shared" si="68"/>
        <v>1.62</v>
      </c>
      <c r="Y71" s="74">
        <f t="shared" si="69"/>
        <v>18.306000000000001</v>
      </c>
      <c r="Z71" s="3">
        <v>200</v>
      </c>
      <c r="AA71" s="3">
        <v>3.52</v>
      </c>
      <c r="AB71" s="3">
        <v>3.72</v>
      </c>
      <c r="AC71" s="3">
        <v>25.49</v>
      </c>
      <c r="AD71" s="3">
        <v>122</v>
      </c>
      <c r="AE71" s="3">
        <v>14</v>
      </c>
      <c r="AF71" s="3">
        <v>90</v>
      </c>
      <c r="AG71" s="3">
        <v>0.56000000000000005</v>
      </c>
      <c r="AH71" s="3">
        <v>0.01</v>
      </c>
      <c r="AI71" s="3">
        <v>0.04</v>
      </c>
      <c r="AJ71" s="3">
        <v>1.3</v>
      </c>
      <c r="AK71" s="3">
        <v>145.19999999999999</v>
      </c>
    </row>
    <row r="72" spans="1:37" x14ac:dyDescent="0.25">
      <c r="A72" s="4"/>
      <c r="B72" s="2" t="s">
        <v>81</v>
      </c>
      <c r="C72" s="2">
        <v>25</v>
      </c>
      <c r="D72" s="74">
        <f t="shared" si="64"/>
        <v>0.75</v>
      </c>
      <c r="E72" s="66">
        <f t="shared" si="65"/>
        <v>2.5</v>
      </c>
      <c r="F72" s="74">
        <f t="shared" si="66"/>
        <v>28.25</v>
      </c>
      <c r="G72" s="6">
        <v>130</v>
      </c>
      <c r="H72" s="3">
        <v>1.5</v>
      </c>
      <c r="I72" s="3">
        <v>0.5</v>
      </c>
      <c r="J72" s="3">
        <v>21</v>
      </c>
      <c r="K72" s="6">
        <v>14.4</v>
      </c>
      <c r="L72" s="6">
        <v>75.599999999999994</v>
      </c>
      <c r="M72" s="6">
        <v>50.4</v>
      </c>
      <c r="N72" s="6">
        <v>1</v>
      </c>
      <c r="O72" s="6">
        <v>36</v>
      </c>
      <c r="P72" s="6">
        <v>7.0000000000000007E-2</v>
      </c>
      <c r="Q72" s="6">
        <v>18</v>
      </c>
      <c r="R72" s="6">
        <v>172.8</v>
      </c>
      <c r="T72" s="4"/>
      <c r="U72" s="2" t="s">
        <v>81</v>
      </c>
      <c r="V72" s="28">
        <v>25</v>
      </c>
      <c r="W72" s="74">
        <f t="shared" si="67"/>
        <v>0.75</v>
      </c>
      <c r="X72" s="74">
        <f t="shared" si="68"/>
        <v>2.5</v>
      </c>
      <c r="Y72" s="74">
        <f t="shared" si="69"/>
        <v>28.25</v>
      </c>
      <c r="Z72" s="6">
        <v>130</v>
      </c>
      <c r="AA72" s="3">
        <v>1.5</v>
      </c>
      <c r="AB72" s="3">
        <v>0.5</v>
      </c>
      <c r="AC72" s="3">
        <v>21</v>
      </c>
      <c r="AD72" s="6">
        <v>14.4</v>
      </c>
      <c r="AE72" s="6">
        <v>75.599999999999994</v>
      </c>
      <c r="AF72" s="6">
        <v>50.4</v>
      </c>
      <c r="AG72" s="6">
        <v>1</v>
      </c>
      <c r="AH72" s="6">
        <v>36</v>
      </c>
      <c r="AI72" s="6">
        <v>7.0000000000000007E-2</v>
      </c>
      <c r="AJ72" s="6">
        <v>18</v>
      </c>
      <c r="AK72" s="6">
        <v>172.8</v>
      </c>
    </row>
    <row r="73" spans="1:37" x14ac:dyDescent="0.25">
      <c r="A73" s="4"/>
      <c r="B73" s="14" t="s">
        <v>20</v>
      </c>
      <c r="C73" s="14">
        <f>SUM(C69:C72)</f>
        <v>55.34</v>
      </c>
      <c r="D73" s="74">
        <f>C73*3%</f>
        <v>1.6602000000000001</v>
      </c>
      <c r="E73" s="66">
        <f>C73*10%</f>
        <v>5.5340000000000007</v>
      </c>
      <c r="F73" s="74">
        <f>C73+D73+E73</f>
        <v>62.534200000000006</v>
      </c>
      <c r="G73" s="6"/>
      <c r="H73" s="6">
        <f t="shared" ref="H73:R73" si="71">SUM(H69:H71)</f>
        <v>10.119999999999999</v>
      </c>
      <c r="I73" s="6">
        <f t="shared" si="71"/>
        <v>9.0400000000000009</v>
      </c>
      <c r="J73" s="6">
        <f t="shared" si="71"/>
        <v>67.56</v>
      </c>
      <c r="K73" s="6">
        <f t="shared" si="71"/>
        <v>255.6</v>
      </c>
      <c r="L73" s="6">
        <f t="shared" si="71"/>
        <v>55.9</v>
      </c>
      <c r="M73" s="6">
        <f t="shared" si="71"/>
        <v>248.4</v>
      </c>
      <c r="N73" s="6">
        <f t="shared" si="71"/>
        <v>4.5199999999999996</v>
      </c>
      <c r="O73" s="6">
        <f t="shared" si="71"/>
        <v>20.010000000000002</v>
      </c>
      <c r="P73" s="6">
        <f t="shared" si="71"/>
        <v>0.36999999999999994</v>
      </c>
      <c r="Q73" s="6">
        <f t="shared" si="71"/>
        <v>1.5</v>
      </c>
      <c r="R73" s="6">
        <f t="shared" si="71"/>
        <v>388.2</v>
      </c>
      <c r="T73" s="4"/>
      <c r="U73" s="14" t="s">
        <v>20</v>
      </c>
      <c r="V73" s="14">
        <f>SUM(V69:V72)</f>
        <v>59.453333333333333</v>
      </c>
      <c r="W73" s="74">
        <f>V73*3%</f>
        <v>1.7835999999999999</v>
      </c>
      <c r="X73" s="74">
        <f>V73*10%</f>
        <v>5.945333333333334</v>
      </c>
      <c r="Y73" s="74">
        <f>V73+W73+X73</f>
        <v>67.182266666666663</v>
      </c>
      <c r="Z73" s="6"/>
      <c r="AA73" s="6">
        <f t="shared" ref="AA73:AK73" si="72">SUM(AA69:AA71)</f>
        <v>12.120000000000001</v>
      </c>
      <c r="AB73" s="6">
        <f t="shared" si="72"/>
        <v>12.290000000000001</v>
      </c>
      <c r="AC73" s="6">
        <f t="shared" si="72"/>
        <v>69.95</v>
      </c>
      <c r="AD73" s="6">
        <f t="shared" si="72"/>
        <v>255.6</v>
      </c>
      <c r="AE73" s="6">
        <f t="shared" si="72"/>
        <v>55.9</v>
      </c>
      <c r="AF73" s="6">
        <f t="shared" si="72"/>
        <v>248.4</v>
      </c>
      <c r="AG73" s="6">
        <f t="shared" si="72"/>
        <v>4.5199999999999996</v>
      </c>
      <c r="AH73" s="6">
        <f t="shared" si="72"/>
        <v>20.010000000000002</v>
      </c>
      <c r="AI73" s="6">
        <f t="shared" si="72"/>
        <v>0.36999999999999994</v>
      </c>
      <c r="AJ73" s="6">
        <f t="shared" si="72"/>
        <v>1.5</v>
      </c>
      <c r="AK73" s="6">
        <f t="shared" si="72"/>
        <v>401.2</v>
      </c>
    </row>
    <row r="74" spans="1:37" x14ac:dyDescent="0.25">
      <c r="A74" s="4"/>
      <c r="B74" s="16"/>
      <c r="C74" s="16"/>
      <c r="D74" s="16"/>
      <c r="E74" s="16"/>
      <c r="F74" s="16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T74" s="15"/>
      <c r="U74" s="16"/>
      <c r="V74" s="16"/>
      <c r="W74" s="77"/>
      <c r="X74" s="77"/>
      <c r="Y74" s="77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27" customHeight="1" x14ac:dyDescent="0.25">
      <c r="A75" s="15"/>
      <c r="B75" s="146" t="s">
        <v>21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T75" s="11"/>
      <c r="U75" s="146" t="s">
        <v>21</v>
      </c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</row>
    <row r="76" spans="1:37" ht="36" customHeight="1" x14ac:dyDescent="0.25">
      <c r="A76" s="6" t="s">
        <v>77</v>
      </c>
      <c r="B76" s="2" t="s">
        <v>72</v>
      </c>
      <c r="C76" s="2">
        <v>20</v>
      </c>
      <c r="D76" s="74">
        <f t="shared" ref="D76:D82" si="73">C76*3%</f>
        <v>0.6</v>
      </c>
      <c r="E76" s="66">
        <f t="shared" ref="E76:E82" si="74">C76*10%</f>
        <v>2</v>
      </c>
      <c r="F76" s="74">
        <f t="shared" ref="F76:F82" si="75">C76+D76+E76</f>
        <v>22.6</v>
      </c>
      <c r="G76" s="3">
        <v>60</v>
      </c>
      <c r="H76" s="3">
        <v>4</v>
      </c>
      <c r="I76" s="3">
        <v>0.4</v>
      </c>
      <c r="J76" s="3">
        <v>6.7</v>
      </c>
      <c r="K76" s="3">
        <v>20</v>
      </c>
      <c r="L76" s="3">
        <v>60</v>
      </c>
      <c r="M76" s="3">
        <v>180</v>
      </c>
      <c r="N76" s="3">
        <v>0</v>
      </c>
      <c r="O76" s="3">
        <v>0</v>
      </c>
      <c r="P76" s="3">
        <v>0.02</v>
      </c>
      <c r="Q76" s="3">
        <v>0</v>
      </c>
      <c r="R76" s="3">
        <v>40.380000000000003</v>
      </c>
      <c r="T76" s="8">
        <v>70</v>
      </c>
      <c r="U76" s="2" t="s">
        <v>72</v>
      </c>
      <c r="V76" s="2">
        <f>C76</f>
        <v>20</v>
      </c>
      <c r="W76" s="74">
        <f t="shared" ref="W76:W82" si="76">V76*3%</f>
        <v>0.6</v>
      </c>
      <c r="X76" s="74">
        <f t="shared" ref="X76:X82" si="77">V76*10%</f>
        <v>2</v>
      </c>
      <c r="Y76" s="74">
        <f t="shared" ref="Y76:Y82" si="78">V76+W76+X76</f>
        <v>22.6</v>
      </c>
      <c r="Z76" s="3">
        <v>60</v>
      </c>
      <c r="AA76" s="3">
        <v>4</v>
      </c>
      <c r="AB76" s="3">
        <v>0.4</v>
      </c>
      <c r="AC76" s="3">
        <v>6.7</v>
      </c>
      <c r="AD76" s="3">
        <v>20</v>
      </c>
      <c r="AE76" s="3">
        <v>60</v>
      </c>
      <c r="AF76" s="3">
        <v>180</v>
      </c>
      <c r="AG76" s="3">
        <v>0</v>
      </c>
      <c r="AH76" s="3">
        <v>0</v>
      </c>
      <c r="AI76" s="3">
        <v>0.02</v>
      </c>
      <c r="AJ76" s="3">
        <v>0</v>
      </c>
      <c r="AK76" s="3">
        <v>40.380000000000003</v>
      </c>
    </row>
    <row r="77" spans="1:37" ht="30.75" customHeight="1" x14ac:dyDescent="0.25">
      <c r="A77" s="4">
        <v>170</v>
      </c>
      <c r="B77" s="5" t="s">
        <v>42</v>
      </c>
      <c r="C77" s="5">
        <v>14.83</v>
      </c>
      <c r="D77" s="74">
        <f t="shared" si="73"/>
        <v>0.44489999999999996</v>
      </c>
      <c r="E77" s="66">
        <f t="shared" si="74"/>
        <v>1.4830000000000001</v>
      </c>
      <c r="F77" s="74">
        <f t="shared" si="75"/>
        <v>16.757899999999999</v>
      </c>
      <c r="G77" s="6">
        <v>200</v>
      </c>
      <c r="H77" s="6">
        <v>1.45</v>
      </c>
      <c r="I77" s="6">
        <v>3.93</v>
      </c>
      <c r="J77" s="6">
        <v>10.199999999999999</v>
      </c>
      <c r="K77" s="6">
        <v>35.299999999999997</v>
      </c>
      <c r="L77" s="6">
        <v>21</v>
      </c>
      <c r="M77" s="6">
        <v>42.58</v>
      </c>
      <c r="N77" s="6">
        <v>0.95</v>
      </c>
      <c r="O77" s="6"/>
      <c r="P77" s="6">
        <v>0.4</v>
      </c>
      <c r="Q77" s="6">
        <v>8.25</v>
      </c>
      <c r="R77" s="6">
        <v>82</v>
      </c>
      <c r="T77" s="4">
        <v>170</v>
      </c>
      <c r="U77" s="5" t="s">
        <v>42</v>
      </c>
      <c r="V77" s="2">
        <f>(C77/200)*250</f>
        <v>18.537499999999998</v>
      </c>
      <c r="W77" s="74">
        <f t="shared" si="76"/>
        <v>0.55612499999999987</v>
      </c>
      <c r="X77" s="74">
        <f t="shared" si="77"/>
        <v>1.8537499999999998</v>
      </c>
      <c r="Y77" s="74">
        <f t="shared" si="78"/>
        <v>20.947375000000001</v>
      </c>
      <c r="Z77" s="6">
        <v>250</v>
      </c>
      <c r="AA77" s="6">
        <v>2.65</v>
      </c>
      <c r="AB77" s="6">
        <v>6.35</v>
      </c>
      <c r="AC77" s="6">
        <v>12.58</v>
      </c>
      <c r="AD77" s="6">
        <v>35.299999999999997</v>
      </c>
      <c r="AE77" s="6">
        <v>21</v>
      </c>
      <c r="AF77" s="6">
        <v>42.58</v>
      </c>
      <c r="AG77" s="6">
        <v>0.95</v>
      </c>
      <c r="AH77" s="6"/>
      <c r="AI77" s="6">
        <v>0.4</v>
      </c>
      <c r="AJ77" s="6">
        <v>8.25</v>
      </c>
      <c r="AK77" s="6">
        <v>102.3</v>
      </c>
    </row>
    <row r="78" spans="1:37" ht="30.75" customHeight="1" x14ac:dyDescent="0.25">
      <c r="A78" s="57">
        <v>679</v>
      </c>
      <c r="B78" s="2" t="s">
        <v>66</v>
      </c>
      <c r="C78" s="2">
        <v>10.32</v>
      </c>
      <c r="D78" s="74">
        <f t="shared" si="73"/>
        <v>0.30959999999999999</v>
      </c>
      <c r="E78" s="66">
        <f t="shared" si="74"/>
        <v>1.032</v>
      </c>
      <c r="F78" s="74">
        <f t="shared" si="75"/>
        <v>11.6616</v>
      </c>
      <c r="G78" s="3">
        <v>150</v>
      </c>
      <c r="H78" s="3">
        <v>7.46</v>
      </c>
      <c r="I78" s="3">
        <v>5.61</v>
      </c>
      <c r="J78" s="3">
        <v>35.840000000000003</v>
      </c>
      <c r="K78" s="3">
        <v>12.98</v>
      </c>
      <c r="L78" s="3">
        <v>67.5</v>
      </c>
      <c r="M78" s="3">
        <v>208.5</v>
      </c>
      <c r="N78" s="3">
        <v>3.95</v>
      </c>
      <c r="O78" s="3">
        <v>0.02</v>
      </c>
      <c r="P78" s="3">
        <v>0.18</v>
      </c>
      <c r="Q78" s="3">
        <v>0</v>
      </c>
      <c r="R78" s="3">
        <v>230.45</v>
      </c>
      <c r="T78" s="1">
        <v>679</v>
      </c>
      <c r="U78" s="2" t="s">
        <v>66</v>
      </c>
      <c r="V78" s="2">
        <f>(C78/150)*180</f>
        <v>12.384</v>
      </c>
      <c r="W78" s="74">
        <f t="shared" si="76"/>
        <v>0.37152000000000002</v>
      </c>
      <c r="X78" s="74">
        <f t="shared" si="77"/>
        <v>1.2384000000000002</v>
      </c>
      <c r="Y78" s="74">
        <f t="shared" si="78"/>
        <v>13.993920000000001</v>
      </c>
      <c r="Z78" s="3">
        <v>180</v>
      </c>
      <c r="AA78" s="3">
        <v>7.46</v>
      </c>
      <c r="AB78" s="3">
        <v>5.61</v>
      </c>
      <c r="AC78" s="3">
        <v>35.840000000000003</v>
      </c>
      <c r="AD78" s="3">
        <v>12.98</v>
      </c>
      <c r="AE78" s="3">
        <v>67.5</v>
      </c>
      <c r="AF78" s="3">
        <v>208.5</v>
      </c>
      <c r="AG78" s="3">
        <v>3.95</v>
      </c>
      <c r="AH78" s="3">
        <v>0.02</v>
      </c>
      <c r="AI78" s="3">
        <v>0.18</v>
      </c>
      <c r="AJ78" s="3">
        <v>0</v>
      </c>
      <c r="AK78" s="3">
        <v>230.45</v>
      </c>
    </row>
    <row r="79" spans="1:37" x14ac:dyDescent="0.25">
      <c r="A79" s="57">
        <v>608</v>
      </c>
      <c r="B79" s="5" t="s">
        <v>84</v>
      </c>
      <c r="C79" s="5">
        <v>19.2</v>
      </c>
      <c r="D79" s="74">
        <f t="shared" si="73"/>
        <v>0.57599999999999996</v>
      </c>
      <c r="E79" s="66">
        <f t="shared" si="74"/>
        <v>1.92</v>
      </c>
      <c r="F79" s="74">
        <f t="shared" si="75"/>
        <v>21.695999999999998</v>
      </c>
      <c r="G79" s="3">
        <v>100</v>
      </c>
      <c r="H79" s="3">
        <v>15.55</v>
      </c>
      <c r="I79" s="3">
        <v>11.55</v>
      </c>
      <c r="J79" s="3">
        <v>15.7</v>
      </c>
      <c r="K79" s="3">
        <v>43.75</v>
      </c>
      <c r="L79" s="3">
        <v>32.130000000000003</v>
      </c>
      <c r="M79" s="3">
        <v>116.38</v>
      </c>
      <c r="N79" s="3">
        <v>1.5</v>
      </c>
      <c r="O79" s="3">
        <v>28.75</v>
      </c>
      <c r="P79" s="3">
        <v>0.1</v>
      </c>
      <c r="Q79" s="3">
        <v>0.15</v>
      </c>
      <c r="R79" s="3">
        <v>228.75</v>
      </c>
      <c r="T79" s="4">
        <v>608</v>
      </c>
      <c r="U79" s="5" t="s">
        <v>84</v>
      </c>
      <c r="V79" s="2">
        <f t="shared" ref="V79:V82" si="79">C79</f>
        <v>19.2</v>
      </c>
      <c r="W79" s="74">
        <f t="shared" si="76"/>
        <v>0.57599999999999996</v>
      </c>
      <c r="X79" s="74">
        <f t="shared" si="77"/>
        <v>1.92</v>
      </c>
      <c r="Y79" s="74">
        <f t="shared" si="78"/>
        <v>21.695999999999998</v>
      </c>
      <c r="Z79" s="3">
        <v>100</v>
      </c>
      <c r="AA79" s="3">
        <v>17.23</v>
      </c>
      <c r="AB79" s="3">
        <v>14.56</v>
      </c>
      <c r="AC79" s="3">
        <v>18.2</v>
      </c>
      <c r="AD79" s="3">
        <v>43.75</v>
      </c>
      <c r="AE79" s="3">
        <v>32.130000000000003</v>
      </c>
      <c r="AF79" s="3">
        <v>116.38</v>
      </c>
      <c r="AG79" s="3">
        <v>1.5</v>
      </c>
      <c r="AH79" s="3">
        <v>28.75</v>
      </c>
      <c r="AI79" s="3">
        <v>0.1</v>
      </c>
      <c r="AJ79" s="3">
        <v>0.15</v>
      </c>
      <c r="AK79" s="3">
        <v>248.34</v>
      </c>
    </row>
    <row r="80" spans="1:37" ht="30" customHeight="1" x14ac:dyDescent="0.25">
      <c r="A80" s="49"/>
      <c r="B80" s="28" t="s">
        <v>26</v>
      </c>
      <c r="C80" s="28">
        <v>1.8</v>
      </c>
      <c r="D80" s="74">
        <f t="shared" si="73"/>
        <v>5.3999999999999999E-2</v>
      </c>
      <c r="E80" s="66">
        <f t="shared" si="74"/>
        <v>0.18000000000000002</v>
      </c>
      <c r="F80" s="74">
        <f t="shared" si="75"/>
        <v>2.0340000000000003</v>
      </c>
      <c r="G80" s="38">
        <v>20</v>
      </c>
      <c r="H80" s="38">
        <v>3.2</v>
      </c>
      <c r="I80" s="38">
        <v>1.36</v>
      </c>
      <c r="J80" s="38">
        <v>14.26</v>
      </c>
      <c r="K80" s="38">
        <v>125</v>
      </c>
      <c r="L80" s="38">
        <v>36</v>
      </c>
      <c r="M80" s="38">
        <v>129</v>
      </c>
      <c r="N80" s="38">
        <v>3.6</v>
      </c>
      <c r="O80" s="38">
        <v>0</v>
      </c>
      <c r="P80" s="38">
        <v>0.3</v>
      </c>
      <c r="Q80" s="38">
        <v>0.2</v>
      </c>
      <c r="R80" s="38">
        <v>82</v>
      </c>
      <c r="S80" s="26"/>
      <c r="T80" s="38"/>
      <c r="U80" s="28" t="s">
        <v>26</v>
      </c>
      <c r="V80" s="28">
        <v>1.8</v>
      </c>
      <c r="W80" s="74">
        <f t="shared" si="76"/>
        <v>5.3999999999999999E-2</v>
      </c>
      <c r="X80" s="74">
        <f t="shared" si="77"/>
        <v>0.18000000000000002</v>
      </c>
      <c r="Y80" s="74">
        <f t="shared" si="78"/>
        <v>2.0340000000000003</v>
      </c>
      <c r="Z80" s="38">
        <v>20</v>
      </c>
      <c r="AA80" s="38">
        <v>3.2</v>
      </c>
      <c r="AB80" s="38">
        <v>1.36</v>
      </c>
      <c r="AC80" s="38">
        <v>14.26</v>
      </c>
      <c r="AD80" s="38">
        <v>125</v>
      </c>
      <c r="AE80" s="38">
        <v>36</v>
      </c>
      <c r="AF80" s="38">
        <v>129</v>
      </c>
      <c r="AG80" s="38">
        <v>3.6</v>
      </c>
      <c r="AH80" s="38">
        <v>0</v>
      </c>
      <c r="AI80" s="38">
        <v>0.3</v>
      </c>
      <c r="AJ80" s="38">
        <v>0.2</v>
      </c>
      <c r="AK80" s="38">
        <v>82</v>
      </c>
    </row>
    <row r="81" spans="1:37" ht="38.25" x14ac:dyDescent="0.25">
      <c r="A81" s="49"/>
      <c r="B81" s="28" t="s">
        <v>67</v>
      </c>
      <c r="C81" s="28">
        <v>1.8</v>
      </c>
      <c r="D81" s="74">
        <f t="shared" si="73"/>
        <v>5.3999999999999999E-2</v>
      </c>
      <c r="E81" s="66">
        <f t="shared" si="74"/>
        <v>0.18000000000000002</v>
      </c>
      <c r="F81" s="74">
        <f t="shared" si="75"/>
        <v>2.0340000000000003</v>
      </c>
      <c r="G81" s="38">
        <v>30</v>
      </c>
      <c r="H81" s="38">
        <v>2.4</v>
      </c>
      <c r="I81" s="38">
        <v>1.6</v>
      </c>
      <c r="J81" s="38">
        <v>12.8</v>
      </c>
      <c r="K81" s="38">
        <v>21.9</v>
      </c>
      <c r="L81" s="38">
        <v>12</v>
      </c>
      <c r="M81" s="38">
        <v>37.5</v>
      </c>
      <c r="N81" s="38">
        <v>0.8</v>
      </c>
      <c r="O81" s="38">
        <v>0</v>
      </c>
      <c r="P81" s="38">
        <v>0.4</v>
      </c>
      <c r="Q81" s="38">
        <v>0.4</v>
      </c>
      <c r="R81" s="38">
        <v>78</v>
      </c>
      <c r="S81" s="26"/>
      <c r="T81" s="38"/>
      <c r="U81" s="28" t="s">
        <v>67</v>
      </c>
      <c r="V81" s="28">
        <v>1.8</v>
      </c>
      <c r="W81" s="74">
        <f t="shared" si="76"/>
        <v>5.3999999999999999E-2</v>
      </c>
      <c r="X81" s="74">
        <f t="shared" si="77"/>
        <v>0.18000000000000002</v>
      </c>
      <c r="Y81" s="74">
        <f t="shared" si="78"/>
        <v>2.0340000000000003</v>
      </c>
      <c r="Z81" s="38">
        <v>30</v>
      </c>
      <c r="AA81" s="38">
        <v>2.4</v>
      </c>
      <c r="AB81" s="38">
        <v>1.6</v>
      </c>
      <c r="AC81" s="38">
        <v>12.8</v>
      </c>
      <c r="AD81" s="38">
        <v>21.9</v>
      </c>
      <c r="AE81" s="38">
        <v>12</v>
      </c>
      <c r="AF81" s="38">
        <v>37.5</v>
      </c>
      <c r="AG81" s="38">
        <v>0.8</v>
      </c>
      <c r="AH81" s="38">
        <v>0</v>
      </c>
      <c r="AI81" s="38">
        <v>0.4</v>
      </c>
      <c r="AJ81" s="38">
        <v>0.4</v>
      </c>
      <c r="AK81" s="38">
        <v>78</v>
      </c>
    </row>
    <row r="82" spans="1:37" ht="45" x14ac:dyDescent="0.25">
      <c r="A82" s="11">
        <v>387</v>
      </c>
      <c r="B82" s="5" t="s">
        <v>37</v>
      </c>
      <c r="C82" s="28">
        <v>16.3</v>
      </c>
      <c r="D82" s="74">
        <f t="shared" si="73"/>
        <v>0.48899999999999999</v>
      </c>
      <c r="E82" s="66">
        <f t="shared" si="74"/>
        <v>1.6300000000000001</v>
      </c>
      <c r="F82" s="74">
        <f t="shared" si="75"/>
        <v>18.419</v>
      </c>
      <c r="G82" s="6">
        <v>200</v>
      </c>
      <c r="H82" s="6">
        <v>1.26</v>
      </c>
      <c r="I82" s="6">
        <v>2.4E-2</v>
      </c>
      <c r="J82" s="6">
        <v>24.2</v>
      </c>
      <c r="K82" s="6">
        <v>16.399999999999999</v>
      </c>
      <c r="L82" s="6">
        <v>6.6</v>
      </c>
      <c r="M82" s="6">
        <v>7.3</v>
      </c>
      <c r="N82" s="6">
        <v>0.32</v>
      </c>
      <c r="O82" s="6"/>
      <c r="P82" s="6"/>
      <c r="Q82" s="6">
        <v>88</v>
      </c>
      <c r="R82" s="6">
        <v>102</v>
      </c>
      <c r="T82" s="4">
        <v>387</v>
      </c>
      <c r="U82" s="5" t="s">
        <v>37</v>
      </c>
      <c r="V82" s="2">
        <f t="shared" si="79"/>
        <v>16.3</v>
      </c>
      <c r="W82" s="74">
        <f t="shared" si="76"/>
        <v>0.48899999999999999</v>
      </c>
      <c r="X82" s="74">
        <f t="shared" si="77"/>
        <v>1.6300000000000001</v>
      </c>
      <c r="Y82" s="74">
        <f t="shared" si="78"/>
        <v>18.419</v>
      </c>
      <c r="Z82" s="6">
        <v>200</v>
      </c>
      <c r="AA82" s="6">
        <v>1.26</v>
      </c>
      <c r="AB82" s="6">
        <v>2.4E-2</v>
      </c>
      <c r="AC82" s="6">
        <v>24.2</v>
      </c>
      <c r="AD82" s="6">
        <v>16.399999999999999</v>
      </c>
      <c r="AE82" s="6">
        <v>6.6</v>
      </c>
      <c r="AF82" s="6">
        <v>7.3</v>
      </c>
      <c r="AG82" s="6">
        <v>0.32</v>
      </c>
      <c r="AH82" s="6"/>
      <c r="AI82" s="6"/>
      <c r="AJ82" s="6">
        <v>88</v>
      </c>
      <c r="AK82" s="6">
        <v>102</v>
      </c>
    </row>
    <row r="83" spans="1:37" x14ac:dyDescent="0.25">
      <c r="A83" s="4"/>
      <c r="B83" s="17" t="s">
        <v>20</v>
      </c>
      <c r="C83" s="17">
        <f>SUM(C76:C82)</f>
        <v>84.249999999999986</v>
      </c>
      <c r="D83" s="74">
        <f>C83*3%</f>
        <v>2.5274999999999994</v>
      </c>
      <c r="E83" s="66">
        <f>C83*10%</f>
        <v>8.4249999999999989</v>
      </c>
      <c r="F83" s="74">
        <f>C83+D83+E83</f>
        <v>95.202499999999986</v>
      </c>
      <c r="G83" s="6"/>
      <c r="H83" s="6">
        <f t="shared" ref="H83:R83" si="80">SUM(H77:H82)</f>
        <v>31.32</v>
      </c>
      <c r="I83" s="6">
        <f t="shared" si="80"/>
        <v>24.074000000000005</v>
      </c>
      <c r="J83" s="6">
        <f t="shared" si="80"/>
        <v>113.00000000000001</v>
      </c>
      <c r="K83" s="6">
        <f t="shared" si="80"/>
        <v>255.33</v>
      </c>
      <c r="L83" s="6">
        <f t="shared" si="80"/>
        <v>175.23</v>
      </c>
      <c r="M83" s="6">
        <f t="shared" si="80"/>
        <v>541.26</v>
      </c>
      <c r="N83" s="6">
        <f t="shared" si="80"/>
        <v>11.120000000000001</v>
      </c>
      <c r="O83" s="6">
        <f t="shared" si="80"/>
        <v>28.77</v>
      </c>
      <c r="P83" s="6">
        <f t="shared" si="80"/>
        <v>1.38</v>
      </c>
      <c r="Q83" s="6">
        <f t="shared" si="80"/>
        <v>97</v>
      </c>
      <c r="R83" s="6">
        <f t="shared" si="80"/>
        <v>803.2</v>
      </c>
      <c r="T83" s="11"/>
      <c r="U83" s="17" t="s">
        <v>20</v>
      </c>
      <c r="V83" s="17">
        <f>SUM(V76:V82)</f>
        <v>90.021499999999989</v>
      </c>
      <c r="W83" s="74">
        <f>V83*3%</f>
        <v>2.7006449999999997</v>
      </c>
      <c r="X83" s="74">
        <f>V83*10%</f>
        <v>9.0021499999999985</v>
      </c>
      <c r="Y83" s="74">
        <f>V83+W83+X83</f>
        <v>101.72429499999998</v>
      </c>
      <c r="Z83" s="6"/>
      <c r="AA83" s="6">
        <f t="shared" ref="AA83:AK83" si="81">SUM(AA77:AA82)</f>
        <v>34.199999999999996</v>
      </c>
      <c r="AB83" s="6">
        <f t="shared" si="81"/>
        <v>29.504000000000005</v>
      </c>
      <c r="AC83" s="6">
        <f t="shared" si="81"/>
        <v>117.88000000000001</v>
      </c>
      <c r="AD83" s="6">
        <f t="shared" si="81"/>
        <v>255.33</v>
      </c>
      <c r="AE83" s="6">
        <f t="shared" si="81"/>
        <v>175.23</v>
      </c>
      <c r="AF83" s="6">
        <f t="shared" si="81"/>
        <v>541.26</v>
      </c>
      <c r="AG83" s="6">
        <f t="shared" si="81"/>
        <v>11.120000000000001</v>
      </c>
      <c r="AH83" s="6">
        <f t="shared" si="81"/>
        <v>28.77</v>
      </c>
      <c r="AI83" s="6">
        <f t="shared" si="81"/>
        <v>1.38</v>
      </c>
      <c r="AJ83" s="6">
        <f t="shared" si="81"/>
        <v>97</v>
      </c>
      <c r="AK83" s="6">
        <f t="shared" si="81"/>
        <v>843.09</v>
      </c>
    </row>
    <row r="84" spans="1:37" s="22" customFormat="1" x14ac:dyDescent="0.25">
      <c r="A84" s="11"/>
      <c r="B84" s="112"/>
      <c r="C84" s="17">
        <f>C73+C83</f>
        <v>139.58999999999997</v>
      </c>
      <c r="D84" s="109">
        <f>C84*3%</f>
        <v>4.1876999999999995</v>
      </c>
      <c r="E84" s="110">
        <f>C84*10%</f>
        <v>13.958999999999998</v>
      </c>
      <c r="F84" s="109">
        <f>C84+D84+E84</f>
        <v>157.73669999999998</v>
      </c>
      <c r="G84" s="11" t="s">
        <v>78</v>
      </c>
      <c r="H84" s="113">
        <f t="shared" ref="H84:R84" si="82">H73+H83</f>
        <v>41.44</v>
      </c>
      <c r="I84" s="113">
        <f t="shared" si="82"/>
        <v>33.114000000000004</v>
      </c>
      <c r="J84" s="113">
        <f t="shared" si="82"/>
        <v>180.56</v>
      </c>
      <c r="K84" s="113">
        <f t="shared" si="82"/>
        <v>510.93</v>
      </c>
      <c r="L84" s="113">
        <f t="shared" si="82"/>
        <v>231.13</v>
      </c>
      <c r="M84" s="113">
        <f t="shared" si="82"/>
        <v>789.66</v>
      </c>
      <c r="N84" s="113">
        <f t="shared" si="82"/>
        <v>15.64</v>
      </c>
      <c r="O84" s="113">
        <f t="shared" si="82"/>
        <v>48.78</v>
      </c>
      <c r="P84" s="113">
        <f t="shared" si="82"/>
        <v>1.7499999999999998</v>
      </c>
      <c r="Q84" s="113">
        <f t="shared" si="82"/>
        <v>98.5</v>
      </c>
      <c r="R84" s="6">
        <f t="shared" si="82"/>
        <v>1191.4000000000001</v>
      </c>
      <c r="T84" s="11"/>
      <c r="U84" s="17" t="s">
        <v>27</v>
      </c>
      <c r="V84" s="17">
        <f>V73+V83</f>
        <v>149.47483333333332</v>
      </c>
      <c r="W84" s="109">
        <f>V84*3%</f>
        <v>4.4842449999999996</v>
      </c>
      <c r="X84" s="109">
        <f>V84*10%</f>
        <v>14.947483333333333</v>
      </c>
      <c r="Y84" s="109">
        <f>V84+W84+X84</f>
        <v>168.90656166666665</v>
      </c>
      <c r="Z84" s="11"/>
      <c r="AA84" s="113">
        <f t="shared" ref="AA84:AK84" si="83">AA73+AA83</f>
        <v>46.319999999999993</v>
      </c>
      <c r="AB84" s="113">
        <f t="shared" si="83"/>
        <v>41.794000000000004</v>
      </c>
      <c r="AC84" s="113">
        <f t="shared" si="83"/>
        <v>187.83</v>
      </c>
      <c r="AD84" s="113">
        <f t="shared" si="83"/>
        <v>510.93</v>
      </c>
      <c r="AE84" s="113">
        <f t="shared" si="83"/>
        <v>231.13</v>
      </c>
      <c r="AF84" s="113">
        <f t="shared" si="83"/>
        <v>789.66</v>
      </c>
      <c r="AG84" s="113">
        <f t="shared" si="83"/>
        <v>15.64</v>
      </c>
      <c r="AH84" s="113">
        <f t="shared" si="83"/>
        <v>48.78</v>
      </c>
      <c r="AI84" s="113">
        <f t="shared" si="83"/>
        <v>1.7499999999999998</v>
      </c>
      <c r="AJ84" s="113">
        <f t="shared" si="83"/>
        <v>98.5</v>
      </c>
      <c r="AK84" s="6">
        <f t="shared" si="83"/>
        <v>1244.29</v>
      </c>
    </row>
    <row r="85" spans="1:37" s="22" customFormat="1" x14ac:dyDescent="0.25">
      <c r="A85" s="34"/>
      <c r="B85" s="125"/>
      <c r="C85" s="35"/>
      <c r="D85" s="121"/>
      <c r="E85" s="122"/>
      <c r="F85" s="121"/>
      <c r="G85" s="34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T85" s="34"/>
      <c r="U85" s="35"/>
      <c r="V85" s="35"/>
      <c r="W85" s="121"/>
      <c r="X85" s="121"/>
      <c r="Y85" s="121"/>
      <c r="Z85" s="34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7"/>
    </row>
    <row r="86" spans="1:37" ht="35.25" customHeight="1" x14ac:dyDescent="0.25">
      <c r="A86" s="67" t="s">
        <v>90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9"/>
      <c r="X86" s="69"/>
      <c r="Y86" s="69"/>
      <c r="Z86" s="67"/>
      <c r="AA86" s="67"/>
      <c r="AB86" s="67"/>
      <c r="AC86" s="67" t="s">
        <v>91</v>
      </c>
      <c r="AD86" s="67"/>
      <c r="AE86" s="67"/>
      <c r="AF86" s="67"/>
      <c r="AG86" s="67"/>
      <c r="AH86" s="67"/>
      <c r="AI86" s="67"/>
      <c r="AJ86" s="67"/>
      <c r="AK86" s="126">
        <v>45191</v>
      </c>
    </row>
    <row r="87" spans="1:37" ht="18" customHeight="1" x14ac:dyDescent="0.4">
      <c r="A87" s="124"/>
      <c r="B87" s="83"/>
      <c r="C87" s="83"/>
      <c r="D87" s="83"/>
      <c r="E87" s="83"/>
      <c r="F87" s="83"/>
      <c r="G87" s="84" t="s">
        <v>74</v>
      </c>
      <c r="H87" s="85"/>
      <c r="I87" s="86"/>
      <c r="J87" s="87"/>
      <c r="K87" s="86"/>
      <c r="L87" s="88"/>
      <c r="M87" s="88"/>
      <c r="N87" s="86"/>
      <c r="O87" s="88"/>
      <c r="P87" s="88"/>
      <c r="Q87" s="89"/>
      <c r="R87" s="123"/>
      <c r="S87" s="34"/>
      <c r="T87" s="17"/>
      <c r="U87" s="83"/>
      <c r="V87" s="83"/>
      <c r="W87" s="90"/>
      <c r="X87" s="90"/>
      <c r="Y87" s="90"/>
      <c r="Z87" s="91" t="s">
        <v>75</v>
      </c>
      <c r="AA87" s="88"/>
      <c r="AB87" s="88"/>
      <c r="AC87" s="88"/>
      <c r="AD87" s="88"/>
      <c r="AE87" s="88"/>
      <c r="AF87" s="88"/>
      <c r="AG87" s="88"/>
      <c r="AH87" s="88"/>
      <c r="AI87" s="88"/>
      <c r="AJ87" s="89"/>
      <c r="AK87" s="49"/>
    </row>
    <row r="88" spans="1:37" ht="27" customHeight="1" x14ac:dyDescent="0.25">
      <c r="A88" s="81" t="s">
        <v>0</v>
      </c>
      <c r="B88" s="140" t="s">
        <v>1</v>
      </c>
      <c r="C88" s="82"/>
      <c r="D88" s="31"/>
      <c r="E88" s="31"/>
      <c r="F88" s="82"/>
      <c r="G88" s="140" t="s">
        <v>2</v>
      </c>
      <c r="H88" s="140" t="s">
        <v>3</v>
      </c>
      <c r="I88" s="140"/>
      <c r="J88" s="140"/>
      <c r="K88" s="140" t="s">
        <v>4</v>
      </c>
      <c r="L88" s="140"/>
      <c r="M88" s="140"/>
      <c r="N88" s="140"/>
      <c r="O88" s="140" t="s">
        <v>5</v>
      </c>
      <c r="P88" s="140"/>
      <c r="Q88" s="140"/>
      <c r="R88" s="140" t="s">
        <v>6</v>
      </c>
      <c r="T88" s="140" t="s">
        <v>0</v>
      </c>
      <c r="U88" s="140" t="s">
        <v>1</v>
      </c>
      <c r="V88" s="82"/>
      <c r="W88" s="75"/>
      <c r="X88" s="75"/>
      <c r="Y88" s="75"/>
      <c r="Z88" s="140" t="s">
        <v>2</v>
      </c>
      <c r="AA88" s="140" t="s">
        <v>3</v>
      </c>
      <c r="AB88" s="140"/>
      <c r="AC88" s="140"/>
      <c r="AD88" s="140" t="s">
        <v>4</v>
      </c>
      <c r="AE88" s="140"/>
      <c r="AF88" s="140"/>
      <c r="AG88" s="140"/>
      <c r="AH88" s="140" t="s">
        <v>5</v>
      </c>
      <c r="AI88" s="140"/>
      <c r="AJ88" s="140"/>
      <c r="AK88" s="140" t="s">
        <v>6</v>
      </c>
    </row>
    <row r="89" spans="1:37" ht="26.25" thickBot="1" x14ac:dyDescent="0.3">
      <c r="A89" s="11"/>
      <c r="B89" s="141"/>
      <c r="C89" s="65" t="s">
        <v>86</v>
      </c>
      <c r="D89" s="73" t="s">
        <v>87</v>
      </c>
      <c r="E89" s="73" t="s">
        <v>88</v>
      </c>
      <c r="F89" s="65" t="s">
        <v>86</v>
      </c>
      <c r="G89" s="141"/>
      <c r="H89" s="23" t="s">
        <v>7</v>
      </c>
      <c r="I89" s="23" t="s">
        <v>8</v>
      </c>
      <c r="J89" s="12" t="s">
        <v>9</v>
      </c>
      <c r="K89" s="23" t="s">
        <v>10</v>
      </c>
      <c r="L89" s="23" t="s">
        <v>11</v>
      </c>
      <c r="M89" s="23" t="s">
        <v>12</v>
      </c>
      <c r="N89" s="23" t="s">
        <v>13</v>
      </c>
      <c r="O89" s="23" t="s">
        <v>14</v>
      </c>
      <c r="P89" s="23" t="s">
        <v>15</v>
      </c>
      <c r="Q89" s="23" t="s">
        <v>16</v>
      </c>
      <c r="R89" s="141"/>
      <c r="T89" s="141"/>
      <c r="U89" s="141"/>
      <c r="V89" s="65" t="s">
        <v>86</v>
      </c>
      <c r="W89" s="73" t="s">
        <v>87</v>
      </c>
      <c r="X89" s="73" t="s">
        <v>88</v>
      </c>
      <c r="Y89" s="65" t="s">
        <v>86</v>
      </c>
      <c r="Z89" s="141"/>
      <c r="AA89" s="23" t="s">
        <v>7</v>
      </c>
      <c r="AB89" s="23" t="s">
        <v>8</v>
      </c>
      <c r="AC89" s="12" t="s">
        <v>9</v>
      </c>
      <c r="AD89" s="23" t="s">
        <v>10</v>
      </c>
      <c r="AE89" s="23" t="s">
        <v>11</v>
      </c>
      <c r="AF89" s="23" t="s">
        <v>12</v>
      </c>
      <c r="AG89" s="23" t="s">
        <v>13</v>
      </c>
      <c r="AH89" s="23" t="s">
        <v>14</v>
      </c>
      <c r="AI89" s="23" t="s">
        <v>15</v>
      </c>
      <c r="AJ89" s="23" t="s">
        <v>16</v>
      </c>
      <c r="AK89" s="141"/>
    </row>
    <row r="90" spans="1:37" x14ac:dyDescent="0.25">
      <c r="A90" s="17"/>
      <c r="B90" s="146" t="s">
        <v>17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T90" s="11"/>
      <c r="U90" s="146" t="s">
        <v>17</v>
      </c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</row>
    <row r="91" spans="1:37" x14ac:dyDescent="0.25">
      <c r="A91" s="45"/>
      <c r="B91" s="28" t="s">
        <v>26</v>
      </c>
      <c r="C91" s="28">
        <v>1.8</v>
      </c>
      <c r="D91" s="74">
        <f t="shared" ref="D91:D94" si="84">C91*3%</f>
        <v>5.3999999999999999E-2</v>
      </c>
      <c r="E91" s="66">
        <f t="shared" ref="E91:E94" si="85">C91*10%</f>
        <v>0.18000000000000002</v>
      </c>
      <c r="F91" s="74">
        <f t="shared" ref="F91:F94" si="86">C91+D91+E91</f>
        <v>2.0340000000000003</v>
      </c>
      <c r="G91" s="42">
        <v>20</v>
      </c>
      <c r="H91" s="42">
        <v>3.2</v>
      </c>
      <c r="I91" s="42">
        <v>1.36</v>
      </c>
      <c r="J91" s="42">
        <v>14.26</v>
      </c>
      <c r="K91" s="42">
        <v>125</v>
      </c>
      <c r="L91" s="42">
        <v>36</v>
      </c>
      <c r="M91" s="42">
        <v>129</v>
      </c>
      <c r="N91" s="42">
        <v>3.6</v>
      </c>
      <c r="O91" s="42">
        <v>0</v>
      </c>
      <c r="P91" s="42">
        <v>0.3</v>
      </c>
      <c r="Q91" s="42">
        <v>0.2</v>
      </c>
      <c r="R91" s="42">
        <v>82</v>
      </c>
      <c r="S91" s="26"/>
      <c r="T91" s="42"/>
      <c r="U91" s="28" t="s">
        <v>26</v>
      </c>
      <c r="V91" s="28">
        <v>1.8</v>
      </c>
      <c r="W91" s="74">
        <f t="shared" ref="W91:W94" si="87">V91*3%</f>
        <v>5.3999999999999999E-2</v>
      </c>
      <c r="X91" s="74">
        <f t="shared" ref="X91:X94" si="88">V91*10%</f>
        <v>0.18000000000000002</v>
      </c>
      <c r="Y91" s="74">
        <f t="shared" ref="Y91:Y94" si="89">V91+W91+X91</f>
        <v>2.0340000000000003</v>
      </c>
      <c r="Z91" s="42">
        <v>20</v>
      </c>
      <c r="AA91" s="42">
        <v>3.2</v>
      </c>
      <c r="AB91" s="42">
        <v>1.36</v>
      </c>
      <c r="AC91" s="42">
        <v>14.26</v>
      </c>
      <c r="AD91" s="42">
        <v>125</v>
      </c>
      <c r="AE91" s="42">
        <v>36</v>
      </c>
      <c r="AF91" s="42">
        <v>129</v>
      </c>
      <c r="AG91" s="42">
        <v>3.6</v>
      </c>
      <c r="AH91" s="42">
        <v>0</v>
      </c>
      <c r="AI91" s="42">
        <v>0.3</v>
      </c>
      <c r="AJ91" s="42">
        <v>0.2</v>
      </c>
      <c r="AK91" s="42">
        <v>82</v>
      </c>
    </row>
    <row r="92" spans="1:37" ht="45" x14ac:dyDescent="0.25">
      <c r="A92" s="1">
        <v>14</v>
      </c>
      <c r="B92" s="5" t="s">
        <v>68</v>
      </c>
      <c r="C92" s="5">
        <f>6.85+19.38</f>
        <v>26.229999999999997</v>
      </c>
      <c r="D92" s="74">
        <f t="shared" si="84"/>
        <v>0.78689999999999982</v>
      </c>
      <c r="E92" s="66">
        <f t="shared" si="85"/>
        <v>2.6229999999999998</v>
      </c>
      <c r="F92" s="74">
        <f t="shared" si="86"/>
        <v>29.639899999999997</v>
      </c>
      <c r="G92" s="39" t="s">
        <v>69</v>
      </c>
      <c r="H92" s="3">
        <v>2.7</v>
      </c>
      <c r="I92" s="3">
        <v>5.41</v>
      </c>
      <c r="J92" s="3">
        <v>18.489999999999998</v>
      </c>
      <c r="K92" s="3">
        <v>66.05</v>
      </c>
      <c r="L92" s="3">
        <v>5.9</v>
      </c>
      <c r="M92" s="3">
        <v>79.86</v>
      </c>
      <c r="N92" s="3">
        <v>0.36</v>
      </c>
      <c r="O92" s="3">
        <v>20</v>
      </c>
      <c r="P92" s="3">
        <v>0.03</v>
      </c>
      <c r="Q92" s="3">
        <v>0</v>
      </c>
      <c r="R92" s="3">
        <v>161</v>
      </c>
      <c r="T92" s="4">
        <v>14</v>
      </c>
      <c r="U92" s="5" t="s">
        <v>68</v>
      </c>
      <c r="V92" s="28">
        <f>(C92/150)*180</f>
        <v>31.475999999999996</v>
      </c>
      <c r="W92" s="74">
        <f t="shared" si="87"/>
        <v>0.94427999999999979</v>
      </c>
      <c r="X92" s="74">
        <f t="shared" si="88"/>
        <v>3.1475999999999997</v>
      </c>
      <c r="Y92" s="74">
        <f t="shared" si="89"/>
        <v>35.567879999999995</v>
      </c>
      <c r="Z92" s="40" t="s">
        <v>70</v>
      </c>
      <c r="AA92" s="3">
        <v>3.2</v>
      </c>
      <c r="AB92" s="3">
        <v>7.15</v>
      </c>
      <c r="AC92" s="3">
        <v>20.100000000000001</v>
      </c>
      <c r="AD92" s="3">
        <v>66.05</v>
      </c>
      <c r="AE92" s="3">
        <v>5.9</v>
      </c>
      <c r="AF92" s="3">
        <v>79.86</v>
      </c>
      <c r="AG92" s="3">
        <v>0.36</v>
      </c>
      <c r="AH92" s="3">
        <v>20</v>
      </c>
      <c r="AI92" s="3">
        <v>0.03</v>
      </c>
      <c r="AJ92" s="3">
        <v>0</v>
      </c>
      <c r="AK92" s="3">
        <v>171</v>
      </c>
    </row>
    <row r="93" spans="1:37" ht="30" x14ac:dyDescent="0.25">
      <c r="A93" s="8">
        <v>943</v>
      </c>
      <c r="B93" s="2" t="s">
        <v>71</v>
      </c>
      <c r="C93" s="2">
        <f>1.05+2.37</f>
        <v>3.42</v>
      </c>
      <c r="D93" s="74">
        <f t="shared" si="84"/>
        <v>0.1026</v>
      </c>
      <c r="E93" s="66">
        <f t="shared" si="85"/>
        <v>0.34200000000000003</v>
      </c>
      <c r="F93" s="74">
        <f t="shared" si="86"/>
        <v>3.8645999999999998</v>
      </c>
      <c r="G93" s="3">
        <v>200</v>
      </c>
      <c r="H93" s="3">
        <v>0.2</v>
      </c>
      <c r="I93" s="3">
        <v>0</v>
      </c>
      <c r="J93" s="3">
        <v>14</v>
      </c>
      <c r="K93" s="3">
        <v>6</v>
      </c>
      <c r="L93" s="3">
        <v>0</v>
      </c>
      <c r="M93" s="3">
        <v>0</v>
      </c>
      <c r="N93" s="3">
        <v>0.4</v>
      </c>
      <c r="O93" s="3">
        <v>0</v>
      </c>
      <c r="P93" s="3">
        <v>0</v>
      </c>
      <c r="Q93" s="3">
        <v>0</v>
      </c>
      <c r="R93" s="3">
        <v>28</v>
      </c>
      <c r="T93" s="1">
        <v>943</v>
      </c>
      <c r="U93" s="2" t="s">
        <v>71</v>
      </c>
      <c r="V93" s="28">
        <f t="shared" ref="V93" si="90">C93</f>
        <v>3.42</v>
      </c>
      <c r="W93" s="74">
        <f t="shared" si="87"/>
        <v>0.1026</v>
      </c>
      <c r="X93" s="74">
        <f t="shared" si="88"/>
        <v>0.34200000000000003</v>
      </c>
      <c r="Y93" s="74">
        <f t="shared" si="89"/>
        <v>3.8645999999999998</v>
      </c>
      <c r="Z93" s="3">
        <v>200</v>
      </c>
      <c r="AA93" s="3">
        <v>0.2</v>
      </c>
      <c r="AB93" s="3">
        <v>0</v>
      </c>
      <c r="AC93" s="3">
        <v>14</v>
      </c>
      <c r="AD93" s="3">
        <v>6</v>
      </c>
      <c r="AE93" s="3">
        <v>0</v>
      </c>
      <c r="AF93" s="3">
        <v>0</v>
      </c>
      <c r="AG93" s="3">
        <v>0.4</v>
      </c>
      <c r="AH93" s="3">
        <v>0</v>
      </c>
      <c r="AI93" s="3">
        <v>0</v>
      </c>
      <c r="AJ93" s="3">
        <v>0</v>
      </c>
      <c r="AK93" s="3">
        <v>28</v>
      </c>
    </row>
    <row r="94" spans="1:37" x14ac:dyDescent="0.25">
      <c r="A94" s="44"/>
      <c r="B94" s="2"/>
      <c r="C94" s="2"/>
      <c r="D94" s="74">
        <f t="shared" si="84"/>
        <v>0</v>
      </c>
      <c r="E94" s="66">
        <f t="shared" si="85"/>
        <v>0</v>
      </c>
      <c r="F94" s="74">
        <f t="shared" si="86"/>
        <v>0</v>
      </c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26"/>
      <c r="T94" s="41"/>
      <c r="U94" s="2"/>
      <c r="V94" s="2"/>
      <c r="W94" s="74">
        <f t="shared" si="87"/>
        <v>0</v>
      </c>
      <c r="X94" s="74">
        <f t="shared" si="88"/>
        <v>0</v>
      </c>
      <c r="Y94" s="74">
        <f t="shared" si="89"/>
        <v>0</v>
      </c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</row>
    <row r="95" spans="1:37" x14ac:dyDescent="0.25">
      <c r="A95" s="11"/>
      <c r="B95" s="14" t="s">
        <v>20</v>
      </c>
      <c r="C95" s="14">
        <f>SUM(C91:C94)</f>
        <v>31.449999999999996</v>
      </c>
      <c r="D95" s="74">
        <f>C95*3%</f>
        <v>0.94349999999999978</v>
      </c>
      <c r="E95" s="66">
        <f>C95*10%</f>
        <v>3.1449999999999996</v>
      </c>
      <c r="F95" s="74">
        <f>C95+D95+E95</f>
        <v>35.538499999999999</v>
      </c>
      <c r="G95" s="6"/>
      <c r="H95" s="6">
        <f t="shared" ref="H95:R95" si="91">SUM(H91:H93)</f>
        <v>6.1000000000000005</v>
      </c>
      <c r="I95" s="6">
        <f t="shared" si="91"/>
        <v>6.7700000000000005</v>
      </c>
      <c r="J95" s="6">
        <f t="shared" si="91"/>
        <v>46.75</v>
      </c>
      <c r="K95" s="6">
        <f t="shared" si="91"/>
        <v>197.05</v>
      </c>
      <c r="L95" s="6">
        <f t="shared" si="91"/>
        <v>41.9</v>
      </c>
      <c r="M95" s="6">
        <f t="shared" si="91"/>
        <v>208.86</v>
      </c>
      <c r="N95" s="6">
        <f t="shared" si="91"/>
        <v>4.3600000000000003</v>
      </c>
      <c r="O95" s="6">
        <f t="shared" si="91"/>
        <v>20</v>
      </c>
      <c r="P95" s="6">
        <f t="shared" si="91"/>
        <v>0.32999999999999996</v>
      </c>
      <c r="Q95" s="6">
        <f t="shared" si="91"/>
        <v>0.2</v>
      </c>
      <c r="R95" s="6">
        <f t="shared" si="91"/>
        <v>271</v>
      </c>
      <c r="T95" s="4"/>
      <c r="U95" s="14" t="s">
        <v>20</v>
      </c>
      <c r="V95" s="14">
        <f>SUM(V91:V94)</f>
        <v>36.695999999999998</v>
      </c>
      <c r="W95" s="74">
        <f>V95*3%</f>
        <v>1.1008799999999999</v>
      </c>
      <c r="X95" s="74">
        <f>V95*10%</f>
        <v>3.6696</v>
      </c>
      <c r="Y95" s="74">
        <f>V95+W95+X95</f>
        <v>41.466479999999997</v>
      </c>
      <c r="Z95" s="6"/>
      <c r="AA95" s="6">
        <f t="shared" ref="AA95:AK95" si="92">SUM(AA91:AA93)</f>
        <v>6.6000000000000005</v>
      </c>
      <c r="AB95" s="6">
        <f t="shared" si="92"/>
        <v>8.51</v>
      </c>
      <c r="AC95" s="6">
        <f t="shared" si="92"/>
        <v>48.36</v>
      </c>
      <c r="AD95" s="6">
        <f t="shared" si="92"/>
        <v>197.05</v>
      </c>
      <c r="AE95" s="6">
        <f t="shared" si="92"/>
        <v>41.9</v>
      </c>
      <c r="AF95" s="6">
        <f t="shared" si="92"/>
        <v>208.86</v>
      </c>
      <c r="AG95" s="6">
        <f t="shared" si="92"/>
        <v>4.3600000000000003</v>
      </c>
      <c r="AH95" s="6">
        <f t="shared" si="92"/>
        <v>20</v>
      </c>
      <c r="AI95" s="6">
        <f t="shared" si="92"/>
        <v>0.32999999999999996</v>
      </c>
      <c r="AJ95" s="6">
        <f t="shared" si="92"/>
        <v>0.2</v>
      </c>
      <c r="AK95" s="6">
        <f t="shared" si="92"/>
        <v>281</v>
      </c>
    </row>
    <row r="96" spans="1:37" x14ac:dyDescent="0.25">
      <c r="A96" s="42"/>
      <c r="B96" s="16"/>
      <c r="C96" s="16"/>
      <c r="D96" s="16"/>
      <c r="E96" s="16"/>
      <c r="F96" s="16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T96" s="15"/>
      <c r="U96" s="16"/>
      <c r="V96" s="16"/>
      <c r="W96" s="77"/>
      <c r="X96" s="77"/>
      <c r="Y96" s="77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x14ac:dyDescent="0.25">
      <c r="A97" s="4"/>
      <c r="B97" s="146" t="s">
        <v>21</v>
      </c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T97" s="11"/>
      <c r="U97" s="146" t="s">
        <v>21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</row>
    <row r="98" spans="1:37" ht="31.5" x14ac:dyDescent="0.25">
      <c r="A98" s="4" t="s">
        <v>76</v>
      </c>
      <c r="B98" s="2" t="s">
        <v>72</v>
      </c>
      <c r="C98" s="2">
        <v>20</v>
      </c>
      <c r="D98" s="74">
        <f t="shared" ref="D98:D104" si="93">C98*3%</f>
        <v>0.6</v>
      </c>
      <c r="E98" s="66">
        <f t="shared" ref="E98:E104" si="94">C98*10%</f>
        <v>2</v>
      </c>
      <c r="F98" s="74">
        <f t="shared" ref="F98:F104" si="95">C98+D98+E98</f>
        <v>22.6</v>
      </c>
      <c r="G98" s="3">
        <v>60</v>
      </c>
      <c r="H98" s="3">
        <v>4</v>
      </c>
      <c r="I98" s="3">
        <v>0.4</v>
      </c>
      <c r="J98" s="3">
        <v>6.7</v>
      </c>
      <c r="K98" s="3">
        <v>20</v>
      </c>
      <c r="L98" s="3">
        <v>60</v>
      </c>
      <c r="M98" s="3">
        <v>180</v>
      </c>
      <c r="N98" s="3">
        <v>0</v>
      </c>
      <c r="O98" s="3">
        <v>0</v>
      </c>
      <c r="P98" s="3">
        <v>0.02</v>
      </c>
      <c r="Q98" s="3">
        <v>0</v>
      </c>
      <c r="R98" s="3">
        <v>40.380000000000003</v>
      </c>
      <c r="T98" s="8">
        <v>70</v>
      </c>
      <c r="U98" s="2" t="s">
        <v>72</v>
      </c>
      <c r="V98" s="2">
        <f>C98</f>
        <v>20</v>
      </c>
      <c r="W98" s="74">
        <f t="shared" ref="W98:W104" si="96">V98*3%</f>
        <v>0.6</v>
      </c>
      <c r="X98" s="74">
        <f t="shared" ref="X98:X104" si="97">V98*10%</f>
        <v>2</v>
      </c>
      <c r="Y98" s="74">
        <f t="shared" ref="Y98:Y104" si="98">V98+W98+X98</f>
        <v>22.6</v>
      </c>
      <c r="Z98" s="3">
        <v>60</v>
      </c>
      <c r="AA98" s="3">
        <v>4</v>
      </c>
      <c r="AB98" s="3">
        <v>0.4</v>
      </c>
      <c r="AC98" s="3">
        <v>6.7</v>
      </c>
      <c r="AD98" s="3">
        <v>20</v>
      </c>
      <c r="AE98" s="3">
        <v>60</v>
      </c>
      <c r="AF98" s="3">
        <v>180</v>
      </c>
      <c r="AG98" s="3">
        <v>0</v>
      </c>
      <c r="AH98" s="3">
        <v>0</v>
      </c>
      <c r="AI98" s="3">
        <v>0.02</v>
      </c>
      <c r="AJ98" s="3">
        <v>0</v>
      </c>
      <c r="AK98" s="3">
        <v>40.380000000000003</v>
      </c>
    </row>
    <row r="99" spans="1:37" ht="42.75" customHeight="1" x14ac:dyDescent="0.25">
      <c r="A99" s="1">
        <v>206</v>
      </c>
      <c r="B99" s="5" t="s">
        <v>43</v>
      </c>
      <c r="C99" s="5">
        <v>17.32</v>
      </c>
      <c r="D99" s="74">
        <f t="shared" si="93"/>
        <v>0.51959999999999995</v>
      </c>
      <c r="E99" s="66">
        <f t="shared" si="94"/>
        <v>1.7320000000000002</v>
      </c>
      <c r="F99" s="74">
        <f t="shared" si="95"/>
        <v>19.5716</v>
      </c>
      <c r="G99" s="6">
        <v>200</v>
      </c>
      <c r="H99" s="6">
        <v>4.3899999999999997</v>
      </c>
      <c r="I99" s="6">
        <v>4.22</v>
      </c>
      <c r="J99" s="6">
        <v>13.06</v>
      </c>
      <c r="K99" s="6">
        <v>30.46</v>
      </c>
      <c r="L99" s="6">
        <v>28.24</v>
      </c>
      <c r="M99" s="6">
        <v>69.739999999999995</v>
      </c>
      <c r="N99" s="6">
        <v>1.62</v>
      </c>
      <c r="O99" s="6">
        <v>0</v>
      </c>
      <c r="P99" s="6">
        <v>0.18</v>
      </c>
      <c r="Q99" s="6">
        <v>4.6500000000000004</v>
      </c>
      <c r="R99" s="6">
        <v>107.8</v>
      </c>
      <c r="T99" s="4">
        <v>206</v>
      </c>
      <c r="U99" s="5" t="s">
        <v>43</v>
      </c>
      <c r="V99" s="2">
        <f>(C99/200)*250</f>
        <v>21.65</v>
      </c>
      <c r="W99" s="74">
        <f t="shared" si="96"/>
        <v>0.64949999999999997</v>
      </c>
      <c r="X99" s="74">
        <f t="shared" si="97"/>
        <v>2.165</v>
      </c>
      <c r="Y99" s="74">
        <f t="shared" si="98"/>
        <v>24.464499999999997</v>
      </c>
      <c r="Z99" s="6">
        <v>250</v>
      </c>
      <c r="AA99" s="6">
        <v>6.21</v>
      </c>
      <c r="AB99" s="6">
        <v>7.01</v>
      </c>
      <c r="AC99" s="6">
        <v>14.25</v>
      </c>
      <c r="AD99" s="6">
        <v>30.46</v>
      </c>
      <c r="AE99" s="6">
        <v>28.24</v>
      </c>
      <c r="AF99" s="6">
        <v>69.739999999999995</v>
      </c>
      <c r="AG99" s="6">
        <v>1.62</v>
      </c>
      <c r="AH99" s="6">
        <v>0</v>
      </c>
      <c r="AI99" s="6">
        <v>0.18</v>
      </c>
      <c r="AJ99" s="6">
        <v>4.6500000000000004</v>
      </c>
      <c r="AK99" s="6">
        <v>110.8</v>
      </c>
    </row>
    <row r="100" spans="1:37" ht="30" x14ac:dyDescent="0.25">
      <c r="A100" s="4">
        <v>694</v>
      </c>
      <c r="B100" s="2" t="s">
        <v>44</v>
      </c>
      <c r="C100" s="2">
        <v>18.66</v>
      </c>
      <c r="D100" s="74">
        <f t="shared" si="93"/>
        <v>0.55979999999999996</v>
      </c>
      <c r="E100" s="66">
        <f t="shared" si="94"/>
        <v>1.8660000000000001</v>
      </c>
      <c r="F100" s="74">
        <f t="shared" si="95"/>
        <v>21.085799999999999</v>
      </c>
      <c r="G100" s="3">
        <v>150</v>
      </c>
      <c r="H100" s="3">
        <v>3.06</v>
      </c>
      <c r="I100" s="3">
        <v>4.8</v>
      </c>
      <c r="J100" s="3">
        <v>20.45</v>
      </c>
      <c r="K100" s="3">
        <v>36.979999999999997</v>
      </c>
      <c r="L100" s="3">
        <v>27.75</v>
      </c>
      <c r="M100" s="3">
        <v>86.6</v>
      </c>
      <c r="N100" s="3">
        <v>1.01</v>
      </c>
      <c r="O100" s="3">
        <v>25.5</v>
      </c>
      <c r="P100" s="3">
        <v>0.14000000000000001</v>
      </c>
      <c r="Q100" s="3">
        <v>18.7</v>
      </c>
      <c r="R100" s="3">
        <v>137.25</v>
      </c>
      <c r="T100" s="1">
        <v>694</v>
      </c>
      <c r="U100" s="2" t="s">
        <v>44</v>
      </c>
      <c r="V100" s="2">
        <f>(C100/150)*180</f>
        <v>22.391999999999999</v>
      </c>
      <c r="W100" s="74">
        <f t="shared" si="96"/>
        <v>0.67175999999999991</v>
      </c>
      <c r="X100" s="74">
        <f t="shared" si="97"/>
        <v>2.2391999999999999</v>
      </c>
      <c r="Y100" s="74">
        <f t="shared" si="98"/>
        <v>25.302959999999999</v>
      </c>
      <c r="Z100" s="3">
        <v>180</v>
      </c>
      <c r="AA100" s="3">
        <v>3.06</v>
      </c>
      <c r="AB100" s="3">
        <v>4.8</v>
      </c>
      <c r="AC100" s="3">
        <v>20.45</v>
      </c>
      <c r="AD100" s="3">
        <v>36.979999999999997</v>
      </c>
      <c r="AE100" s="3">
        <v>27.75</v>
      </c>
      <c r="AF100" s="3">
        <v>86.6</v>
      </c>
      <c r="AG100" s="3">
        <v>1.01</v>
      </c>
      <c r="AH100" s="3">
        <v>25.5</v>
      </c>
      <c r="AI100" s="3">
        <v>0.14000000000000001</v>
      </c>
      <c r="AJ100" s="3">
        <v>18.7</v>
      </c>
      <c r="AK100" s="3">
        <v>137.25</v>
      </c>
    </row>
    <row r="101" spans="1:37" ht="45" x14ac:dyDescent="0.25">
      <c r="A101" s="4">
        <v>244</v>
      </c>
      <c r="B101" s="5" t="s">
        <v>45</v>
      </c>
      <c r="C101" s="5">
        <v>91</v>
      </c>
      <c r="D101" s="74">
        <f t="shared" si="93"/>
        <v>2.73</v>
      </c>
      <c r="E101" s="66">
        <f t="shared" si="94"/>
        <v>9.1</v>
      </c>
      <c r="F101" s="74">
        <f t="shared" si="95"/>
        <v>102.83</v>
      </c>
      <c r="G101" s="6" t="s">
        <v>46</v>
      </c>
      <c r="H101" s="6">
        <v>7.65</v>
      </c>
      <c r="I101" s="6">
        <v>1.01</v>
      </c>
      <c r="J101" s="6">
        <v>3.18</v>
      </c>
      <c r="K101" s="6">
        <v>12.88</v>
      </c>
      <c r="L101" s="6">
        <v>10</v>
      </c>
      <c r="M101" s="6">
        <v>84.25</v>
      </c>
      <c r="N101" s="6">
        <v>0.54</v>
      </c>
      <c r="O101" s="6">
        <v>3.75</v>
      </c>
      <c r="P101" s="6">
        <v>0.05</v>
      </c>
      <c r="Q101" s="6">
        <v>0.96</v>
      </c>
      <c r="R101" s="6">
        <v>52.5</v>
      </c>
      <c r="T101" s="4">
        <v>244</v>
      </c>
      <c r="U101" s="5" t="s">
        <v>45</v>
      </c>
      <c r="V101" s="2">
        <f t="shared" ref="V101:V102" si="99">C101</f>
        <v>91</v>
      </c>
      <c r="W101" s="74">
        <f t="shared" si="96"/>
        <v>2.73</v>
      </c>
      <c r="X101" s="74">
        <f t="shared" si="97"/>
        <v>9.1</v>
      </c>
      <c r="Y101" s="74">
        <f t="shared" si="98"/>
        <v>102.83</v>
      </c>
      <c r="Z101" s="6" t="s">
        <v>46</v>
      </c>
      <c r="AA101" s="6">
        <v>9.7200000000000006</v>
      </c>
      <c r="AB101" s="6">
        <v>2.56</v>
      </c>
      <c r="AC101" s="6">
        <v>5.48</v>
      </c>
      <c r="AD101" s="6">
        <v>12.88</v>
      </c>
      <c r="AE101" s="6">
        <v>10</v>
      </c>
      <c r="AF101" s="6">
        <v>84.25</v>
      </c>
      <c r="AG101" s="6">
        <v>0.54</v>
      </c>
      <c r="AH101" s="6">
        <v>3.75</v>
      </c>
      <c r="AI101" s="6">
        <v>0.05</v>
      </c>
      <c r="AJ101" s="6">
        <v>0.96</v>
      </c>
      <c r="AK101" s="6">
        <v>61.1</v>
      </c>
    </row>
    <row r="102" spans="1:37" x14ac:dyDescent="0.25">
      <c r="A102" s="4">
        <v>349</v>
      </c>
      <c r="B102" s="5" t="s">
        <v>56</v>
      </c>
      <c r="C102" s="28">
        <v>16.3</v>
      </c>
      <c r="D102" s="74">
        <f t="shared" si="93"/>
        <v>0.48899999999999999</v>
      </c>
      <c r="E102" s="66">
        <f t="shared" si="94"/>
        <v>1.6300000000000001</v>
      </c>
      <c r="F102" s="74">
        <f t="shared" si="95"/>
        <v>18.419</v>
      </c>
      <c r="G102" s="6">
        <v>200</v>
      </c>
      <c r="H102" s="6">
        <v>1.4</v>
      </c>
      <c r="I102" s="6">
        <v>0</v>
      </c>
      <c r="J102" s="6">
        <v>20.2</v>
      </c>
      <c r="K102" s="6">
        <v>14.4</v>
      </c>
      <c r="L102" s="6">
        <v>6.6</v>
      </c>
      <c r="M102" s="6">
        <v>7.3</v>
      </c>
      <c r="N102" s="6">
        <v>0.32</v>
      </c>
      <c r="O102" s="6"/>
      <c r="P102" s="6">
        <v>0</v>
      </c>
      <c r="Q102" s="6"/>
      <c r="R102" s="6">
        <v>112.4</v>
      </c>
      <c r="T102" s="4">
        <v>349</v>
      </c>
      <c r="U102" s="5" t="s">
        <v>56</v>
      </c>
      <c r="V102" s="2">
        <f t="shared" si="99"/>
        <v>16.3</v>
      </c>
      <c r="W102" s="74">
        <f t="shared" si="96"/>
        <v>0.48899999999999999</v>
      </c>
      <c r="X102" s="74">
        <f t="shared" si="97"/>
        <v>1.6300000000000001</v>
      </c>
      <c r="Y102" s="74">
        <f t="shared" si="98"/>
        <v>18.419</v>
      </c>
      <c r="Z102" s="6">
        <v>200</v>
      </c>
      <c r="AA102" s="6">
        <v>1.4</v>
      </c>
      <c r="AB102" s="6">
        <v>0</v>
      </c>
      <c r="AC102" s="6">
        <v>20.2</v>
      </c>
      <c r="AD102" s="6">
        <v>14.4</v>
      </c>
      <c r="AE102" s="6">
        <v>6.6</v>
      </c>
      <c r="AF102" s="6">
        <v>7.3</v>
      </c>
      <c r="AG102" s="6">
        <v>0.32</v>
      </c>
      <c r="AH102" s="6"/>
      <c r="AI102" s="6">
        <v>0</v>
      </c>
      <c r="AJ102" s="6"/>
      <c r="AK102" s="6">
        <v>112.4</v>
      </c>
    </row>
    <row r="103" spans="1:37" x14ac:dyDescent="0.25">
      <c r="A103" s="4"/>
      <c r="B103" s="28" t="s">
        <v>26</v>
      </c>
      <c r="C103" s="28">
        <v>1.8</v>
      </c>
      <c r="D103" s="74">
        <f t="shared" si="93"/>
        <v>5.3999999999999999E-2</v>
      </c>
      <c r="E103" s="66">
        <f t="shared" si="94"/>
        <v>0.18000000000000002</v>
      </c>
      <c r="F103" s="74">
        <f t="shared" si="95"/>
        <v>2.0340000000000003</v>
      </c>
      <c r="G103" s="38">
        <v>20</v>
      </c>
      <c r="H103" s="38">
        <v>3.2</v>
      </c>
      <c r="I103" s="38">
        <v>1.36</v>
      </c>
      <c r="J103" s="38">
        <v>14.26</v>
      </c>
      <c r="K103" s="38">
        <v>125</v>
      </c>
      <c r="L103" s="38">
        <v>36</v>
      </c>
      <c r="M103" s="38">
        <v>129</v>
      </c>
      <c r="N103" s="38">
        <v>3.6</v>
      </c>
      <c r="O103" s="38">
        <v>0</v>
      </c>
      <c r="P103" s="38">
        <v>0.3</v>
      </c>
      <c r="Q103" s="38">
        <v>0.2</v>
      </c>
      <c r="R103" s="38">
        <v>82</v>
      </c>
      <c r="S103" s="26"/>
      <c r="T103" s="38"/>
      <c r="U103" s="28" t="s">
        <v>26</v>
      </c>
      <c r="V103" s="28">
        <v>1.8</v>
      </c>
      <c r="W103" s="74">
        <f t="shared" si="96"/>
        <v>5.3999999999999999E-2</v>
      </c>
      <c r="X103" s="74">
        <f t="shared" si="97"/>
        <v>0.18000000000000002</v>
      </c>
      <c r="Y103" s="74">
        <f t="shared" si="98"/>
        <v>2.0340000000000003</v>
      </c>
      <c r="Z103" s="38">
        <v>20</v>
      </c>
      <c r="AA103" s="38">
        <v>3.2</v>
      </c>
      <c r="AB103" s="38">
        <v>1.36</v>
      </c>
      <c r="AC103" s="38">
        <v>14.26</v>
      </c>
      <c r="AD103" s="38">
        <v>125</v>
      </c>
      <c r="AE103" s="38">
        <v>36</v>
      </c>
      <c r="AF103" s="38">
        <v>129</v>
      </c>
      <c r="AG103" s="38">
        <v>3.6</v>
      </c>
      <c r="AH103" s="38">
        <v>0</v>
      </c>
      <c r="AI103" s="38">
        <v>0.3</v>
      </c>
      <c r="AJ103" s="38">
        <v>0.2</v>
      </c>
      <c r="AK103" s="38">
        <v>82</v>
      </c>
    </row>
    <row r="104" spans="1:37" ht="38.25" x14ac:dyDescent="0.25">
      <c r="A104" s="1"/>
      <c r="B104" s="28" t="s">
        <v>67</v>
      </c>
      <c r="C104" s="28">
        <v>1.8</v>
      </c>
      <c r="D104" s="74">
        <f t="shared" si="93"/>
        <v>5.3999999999999999E-2</v>
      </c>
      <c r="E104" s="66">
        <f t="shared" si="94"/>
        <v>0.18000000000000002</v>
      </c>
      <c r="F104" s="74">
        <f t="shared" si="95"/>
        <v>2.0340000000000003</v>
      </c>
      <c r="G104" s="38">
        <v>30</v>
      </c>
      <c r="H104" s="38">
        <v>2.4</v>
      </c>
      <c r="I104" s="38">
        <v>1.6</v>
      </c>
      <c r="J104" s="38">
        <v>12.8</v>
      </c>
      <c r="K104" s="38">
        <v>21.9</v>
      </c>
      <c r="L104" s="38">
        <v>12</v>
      </c>
      <c r="M104" s="38">
        <v>37.5</v>
      </c>
      <c r="N104" s="38">
        <v>0.8</v>
      </c>
      <c r="O104" s="38">
        <v>0</v>
      </c>
      <c r="P104" s="38">
        <v>0.4</v>
      </c>
      <c r="Q104" s="38">
        <v>0.4</v>
      </c>
      <c r="R104" s="38">
        <v>78</v>
      </c>
      <c r="S104" s="26"/>
      <c r="T104" s="38"/>
      <c r="U104" s="28" t="s">
        <v>67</v>
      </c>
      <c r="V104" s="28">
        <v>1.8</v>
      </c>
      <c r="W104" s="74">
        <f t="shared" si="96"/>
        <v>5.3999999999999999E-2</v>
      </c>
      <c r="X104" s="74">
        <f t="shared" si="97"/>
        <v>0.18000000000000002</v>
      </c>
      <c r="Y104" s="74">
        <f t="shared" si="98"/>
        <v>2.0340000000000003</v>
      </c>
      <c r="Z104" s="38">
        <v>30</v>
      </c>
      <c r="AA104" s="38">
        <v>2.4</v>
      </c>
      <c r="AB104" s="38">
        <v>1.6</v>
      </c>
      <c r="AC104" s="38">
        <v>12.8</v>
      </c>
      <c r="AD104" s="38">
        <v>21.9</v>
      </c>
      <c r="AE104" s="38">
        <v>12</v>
      </c>
      <c r="AF104" s="38">
        <v>37.5</v>
      </c>
      <c r="AG104" s="38">
        <v>0.8</v>
      </c>
      <c r="AH104" s="38">
        <v>0</v>
      </c>
      <c r="AI104" s="38">
        <v>0.4</v>
      </c>
      <c r="AJ104" s="38">
        <v>0.4</v>
      </c>
      <c r="AK104" s="38">
        <v>78</v>
      </c>
    </row>
    <row r="105" spans="1:37" x14ac:dyDescent="0.25">
      <c r="A105" s="4"/>
      <c r="B105" s="17" t="s">
        <v>20</v>
      </c>
      <c r="C105" s="17">
        <f>SUM(C98:C104)</f>
        <v>166.88000000000005</v>
      </c>
      <c r="D105" s="74">
        <f>C105*3%</f>
        <v>5.0064000000000011</v>
      </c>
      <c r="E105" s="66">
        <f>C105*10%</f>
        <v>16.688000000000006</v>
      </c>
      <c r="F105" s="74">
        <f>C105+D105+E105</f>
        <v>188.57440000000008</v>
      </c>
      <c r="G105" s="6"/>
      <c r="H105" s="6">
        <f>SUM(H98:H104)</f>
        <v>26.099999999999998</v>
      </c>
      <c r="I105" s="6">
        <f t="shared" ref="I105:R105" si="100">SUM(I98:I104)</f>
        <v>13.389999999999999</v>
      </c>
      <c r="J105" s="6">
        <f t="shared" si="100"/>
        <v>90.65</v>
      </c>
      <c r="K105" s="6">
        <f t="shared" si="100"/>
        <v>261.62</v>
      </c>
      <c r="L105" s="6">
        <f t="shared" si="100"/>
        <v>180.59</v>
      </c>
      <c r="M105" s="6">
        <f t="shared" si="100"/>
        <v>594.3900000000001</v>
      </c>
      <c r="N105" s="6">
        <f t="shared" si="100"/>
        <v>7.89</v>
      </c>
      <c r="O105" s="6">
        <f t="shared" si="100"/>
        <v>29.25</v>
      </c>
      <c r="P105" s="6">
        <f t="shared" si="100"/>
        <v>1.0899999999999999</v>
      </c>
      <c r="Q105" s="6">
        <f t="shared" si="100"/>
        <v>24.91</v>
      </c>
      <c r="R105" s="6">
        <f t="shared" si="100"/>
        <v>610.33000000000004</v>
      </c>
      <c r="T105" s="11"/>
      <c r="U105" s="17" t="s">
        <v>20</v>
      </c>
      <c r="V105" s="17">
        <f>SUM(V98:V104)</f>
        <v>174.94200000000004</v>
      </c>
      <c r="W105" s="74">
        <f>V105*3%</f>
        <v>5.248260000000001</v>
      </c>
      <c r="X105" s="74">
        <f>V105*10%</f>
        <v>17.494200000000003</v>
      </c>
      <c r="Y105" s="74">
        <f>V105+W105+X105</f>
        <v>197.68446000000003</v>
      </c>
      <c r="Z105" s="6"/>
      <c r="AA105" s="6">
        <f>SUM(AA98:AA104)</f>
        <v>29.99</v>
      </c>
      <c r="AB105" s="6">
        <f t="shared" ref="AB105:AK105" si="101">SUM(AB98:AB104)</f>
        <v>17.730000000000004</v>
      </c>
      <c r="AC105" s="6">
        <f t="shared" si="101"/>
        <v>94.14</v>
      </c>
      <c r="AD105" s="6">
        <f t="shared" si="101"/>
        <v>261.62</v>
      </c>
      <c r="AE105" s="6">
        <f t="shared" si="101"/>
        <v>180.59</v>
      </c>
      <c r="AF105" s="6">
        <f t="shared" si="101"/>
        <v>594.3900000000001</v>
      </c>
      <c r="AG105" s="6">
        <f t="shared" si="101"/>
        <v>7.89</v>
      </c>
      <c r="AH105" s="6">
        <f t="shared" si="101"/>
        <v>29.25</v>
      </c>
      <c r="AI105" s="6">
        <f t="shared" si="101"/>
        <v>1.0899999999999999</v>
      </c>
      <c r="AJ105" s="6">
        <f t="shared" si="101"/>
        <v>24.91</v>
      </c>
      <c r="AK105" s="6">
        <f t="shared" si="101"/>
        <v>621.93000000000006</v>
      </c>
    </row>
    <row r="106" spans="1:37" s="22" customFormat="1" x14ac:dyDescent="0.25">
      <c r="A106" s="114"/>
      <c r="B106" s="17" t="s">
        <v>27</v>
      </c>
      <c r="C106" s="17">
        <f>C95+C105</f>
        <v>198.33000000000004</v>
      </c>
      <c r="D106" s="109">
        <f>C106*3%</f>
        <v>5.9499000000000013</v>
      </c>
      <c r="E106" s="110">
        <f>C106*10%</f>
        <v>19.833000000000006</v>
      </c>
      <c r="F106" s="109">
        <f>C106+D106+E106</f>
        <v>224.11290000000005</v>
      </c>
      <c r="G106" s="11"/>
      <c r="H106" s="113">
        <f t="shared" ref="H106:R106" si="102">H95+H105</f>
        <v>32.199999999999996</v>
      </c>
      <c r="I106" s="113">
        <f t="shared" si="102"/>
        <v>20.16</v>
      </c>
      <c r="J106" s="113">
        <f t="shared" si="102"/>
        <v>137.4</v>
      </c>
      <c r="K106" s="113">
        <f t="shared" si="102"/>
        <v>458.67</v>
      </c>
      <c r="L106" s="113">
        <f t="shared" si="102"/>
        <v>222.49</v>
      </c>
      <c r="M106" s="113">
        <f t="shared" si="102"/>
        <v>803.25000000000011</v>
      </c>
      <c r="N106" s="113">
        <f t="shared" si="102"/>
        <v>12.25</v>
      </c>
      <c r="O106" s="113">
        <f t="shared" si="102"/>
        <v>49.25</v>
      </c>
      <c r="P106" s="113">
        <f t="shared" si="102"/>
        <v>1.42</v>
      </c>
      <c r="Q106" s="113">
        <f t="shared" si="102"/>
        <v>25.11</v>
      </c>
      <c r="R106" s="6">
        <f t="shared" si="102"/>
        <v>881.33</v>
      </c>
      <c r="T106" s="11"/>
      <c r="U106" s="17" t="s">
        <v>27</v>
      </c>
      <c r="V106" s="17">
        <f>V95+V105</f>
        <v>211.63800000000003</v>
      </c>
      <c r="W106" s="109">
        <f>V106*3%</f>
        <v>6.3491400000000011</v>
      </c>
      <c r="X106" s="109">
        <f>V106*10%</f>
        <v>21.163800000000005</v>
      </c>
      <c r="Y106" s="109">
        <f>V106+W106+X106</f>
        <v>239.15094000000005</v>
      </c>
      <c r="Z106" s="11"/>
      <c r="AA106" s="113">
        <f t="shared" ref="AA106:AK106" si="103">AA95+AA105</f>
        <v>36.589999999999996</v>
      </c>
      <c r="AB106" s="113">
        <f t="shared" si="103"/>
        <v>26.240000000000002</v>
      </c>
      <c r="AC106" s="113">
        <f t="shared" si="103"/>
        <v>142.5</v>
      </c>
      <c r="AD106" s="113">
        <f t="shared" si="103"/>
        <v>458.67</v>
      </c>
      <c r="AE106" s="113">
        <f t="shared" si="103"/>
        <v>222.49</v>
      </c>
      <c r="AF106" s="113">
        <f t="shared" si="103"/>
        <v>803.25000000000011</v>
      </c>
      <c r="AG106" s="113">
        <f t="shared" si="103"/>
        <v>12.25</v>
      </c>
      <c r="AH106" s="113">
        <f t="shared" si="103"/>
        <v>49.25</v>
      </c>
      <c r="AI106" s="113">
        <f t="shared" si="103"/>
        <v>1.42</v>
      </c>
      <c r="AJ106" s="113">
        <f t="shared" si="103"/>
        <v>25.11</v>
      </c>
      <c r="AK106" s="6">
        <f t="shared" si="103"/>
        <v>902.93000000000006</v>
      </c>
    </row>
    <row r="107" spans="1:37" s="22" customFormat="1" x14ac:dyDescent="0.25">
      <c r="A107" s="15"/>
      <c r="B107" s="35"/>
      <c r="C107" s="35"/>
      <c r="D107" s="121"/>
      <c r="E107" s="122"/>
      <c r="F107" s="121"/>
      <c r="G107" s="34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  <c r="T107" s="34"/>
      <c r="U107" s="35"/>
      <c r="V107" s="35"/>
      <c r="W107" s="121"/>
      <c r="X107" s="121"/>
      <c r="Y107" s="121"/>
      <c r="Z107" s="34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7"/>
    </row>
    <row r="108" spans="1:37" ht="48" customHeight="1" x14ac:dyDescent="0.25">
      <c r="A108" s="67" t="s">
        <v>90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9"/>
      <c r="X108" s="69"/>
      <c r="Y108" s="69"/>
      <c r="Z108" s="67"/>
      <c r="AA108" s="67"/>
      <c r="AB108" s="67"/>
      <c r="AC108" s="67" t="s">
        <v>91</v>
      </c>
      <c r="AD108" s="67"/>
      <c r="AE108" s="67"/>
      <c r="AF108" s="67"/>
      <c r="AG108" s="67"/>
      <c r="AH108" s="67"/>
      <c r="AI108" s="67"/>
      <c r="AJ108" s="67"/>
      <c r="AK108" s="126">
        <v>45192</v>
      </c>
    </row>
    <row r="109" spans="1:37" ht="22.5" x14ac:dyDescent="0.3">
      <c r="A109" s="43"/>
      <c r="B109" s="51"/>
      <c r="C109" s="51"/>
      <c r="D109" s="51"/>
      <c r="E109" s="51"/>
      <c r="F109" s="51"/>
      <c r="G109" s="51"/>
      <c r="H109" s="51"/>
      <c r="I109" s="51"/>
      <c r="J109" s="51"/>
      <c r="K109" s="52"/>
      <c r="L109" s="51"/>
      <c r="M109" s="51"/>
      <c r="N109" s="51"/>
      <c r="O109" s="51"/>
      <c r="P109" s="51"/>
      <c r="Q109" s="51"/>
      <c r="R109" s="51"/>
      <c r="S109" s="51"/>
      <c r="T109" s="56"/>
      <c r="U109" s="127" t="s">
        <v>64</v>
      </c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9"/>
    </row>
    <row r="110" spans="1:37" ht="33" customHeight="1" x14ac:dyDescent="0.25">
      <c r="A110" s="15"/>
      <c r="B110" s="142"/>
      <c r="C110" s="60"/>
      <c r="D110" s="70"/>
      <c r="E110" s="70"/>
      <c r="F110" s="70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3"/>
      <c r="T110" s="144" t="s">
        <v>0</v>
      </c>
      <c r="U110" s="133" t="s">
        <v>47</v>
      </c>
      <c r="V110" s="82"/>
      <c r="W110" s="78"/>
      <c r="X110" s="78"/>
      <c r="Y110" s="78"/>
      <c r="Z110" s="133" t="s">
        <v>2</v>
      </c>
      <c r="AA110" s="133" t="s">
        <v>48</v>
      </c>
      <c r="AB110" s="133"/>
      <c r="AC110" s="133"/>
      <c r="AD110" s="133" t="s">
        <v>4</v>
      </c>
      <c r="AE110" s="133"/>
      <c r="AF110" s="133"/>
      <c r="AG110" s="133"/>
      <c r="AH110" s="133" t="s">
        <v>5</v>
      </c>
      <c r="AI110" s="133"/>
      <c r="AJ110" s="133"/>
      <c r="AK110" s="138" t="s">
        <v>49</v>
      </c>
    </row>
    <row r="111" spans="1:37" ht="48.75" customHeight="1" x14ac:dyDescent="0.25">
      <c r="A111" s="15"/>
      <c r="B111" s="142"/>
      <c r="C111" s="60"/>
      <c r="D111" s="70"/>
      <c r="E111" s="70"/>
      <c r="F111" s="70"/>
      <c r="G111" s="142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143"/>
      <c r="T111" s="144"/>
      <c r="U111" s="144"/>
      <c r="V111" s="106" t="s">
        <v>86</v>
      </c>
      <c r="W111" s="73" t="s">
        <v>87</v>
      </c>
      <c r="X111" s="73" t="s">
        <v>88</v>
      </c>
      <c r="Y111" s="106" t="s">
        <v>86</v>
      </c>
      <c r="Z111" s="144"/>
      <c r="AA111" s="9" t="s">
        <v>7</v>
      </c>
      <c r="AB111" s="9" t="s">
        <v>8</v>
      </c>
      <c r="AC111" s="9" t="s">
        <v>9</v>
      </c>
      <c r="AD111" s="9" t="s">
        <v>10</v>
      </c>
      <c r="AE111" s="9" t="s">
        <v>11</v>
      </c>
      <c r="AF111" s="9" t="s">
        <v>50</v>
      </c>
      <c r="AG111" s="9" t="s">
        <v>13</v>
      </c>
      <c r="AH111" s="9" t="s">
        <v>51</v>
      </c>
      <c r="AI111" s="9" t="s">
        <v>52</v>
      </c>
      <c r="AJ111" s="9" t="s">
        <v>53</v>
      </c>
      <c r="AK111" s="139"/>
    </row>
    <row r="112" spans="1:37" ht="17.25" customHeight="1" x14ac:dyDescent="0.25">
      <c r="A112" s="15"/>
      <c r="B112" s="96"/>
      <c r="C112" s="96"/>
      <c r="D112" s="96"/>
      <c r="E112" s="96"/>
      <c r="F112" s="96"/>
      <c r="G112" s="96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97"/>
      <c r="T112" s="94"/>
      <c r="U112" s="134" t="s">
        <v>17</v>
      </c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6"/>
    </row>
    <row r="113" spans="1:37" ht="16.5" customHeight="1" x14ac:dyDescent="0.25">
      <c r="A113" s="15"/>
      <c r="B113" s="96"/>
      <c r="C113" s="96"/>
      <c r="D113" s="96"/>
      <c r="E113" s="96"/>
      <c r="F113" s="96"/>
      <c r="G113" s="96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97"/>
      <c r="T113" s="94"/>
      <c r="U113" s="98" t="s">
        <v>26</v>
      </c>
      <c r="V113" s="105"/>
      <c r="W113" s="105"/>
      <c r="X113" s="105"/>
      <c r="Y113" s="105">
        <v>2.0299999999999998</v>
      </c>
      <c r="Z113" s="93">
        <v>20</v>
      </c>
      <c r="AA113" s="92">
        <v>3.2</v>
      </c>
      <c r="AB113" s="92">
        <v>1.36</v>
      </c>
      <c r="AC113" s="92">
        <v>14.26</v>
      </c>
      <c r="AD113" s="92">
        <v>125</v>
      </c>
      <c r="AE113" s="92">
        <v>36</v>
      </c>
      <c r="AF113" s="92">
        <v>129</v>
      </c>
      <c r="AG113" s="92">
        <v>3.6</v>
      </c>
      <c r="AH113" s="92">
        <v>0</v>
      </c>
      <c r="AI113" s="92">
        <v>0.3</v>
      </c>
      <c r="AJ113" s="92">
        <v>0.2</v>
      </c>
      <c r="AK113" s="92">
        <v>82</v>
      </c>
    </row>
    <row r="114" spans="1:37" ht="27" customHeight="1" x14ac:dyDescent="0.25">
      <c r="A114" s="15"/>
      <c r="B114" s="96"/>
      <c r="C114" s="96"/>
      <c r="D114" s="96"/>
      <c r="E114" s="96"/>
      <c r="F114" s="96"/>
      <c r="G114" s="96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97"/>
      <c r="T114" s="4">
        <v>951</v>
      </c>
      <c r="U114" s="99" t="s">
        <v>40</v>
      </c>
      <c r="V114" s="105"/>
      <c r="W114" s="105"/>
      <c r="X114" s="105"/>
      <c r="Y114" s="105">
        <v>18.59</v>
      </c>
      <c r="Z114" s="102">
        <v>200</v>
      </c>
      <c r="AA114" s="3">
        <v>5.4</v>
      </c>
      <c r="AB114" s="3">
        <v>7.21</v>
      </c>
      <c r="AC114" s="3">
        <v>30.2</v>
      </c>
      <c r="AD114" s="3">
        <v>8.6</v>
      </c>
      <c r="AE114" s="3">
        <v>5.9</v>
      </c>
      <c r="AF114" s="3">
        <v>29.4</v>
      </c>
      <c r="AG114" s="3">
        <v>0.36</v>
      </c>
      <c r="AH114" s="3">
        <v>20</v>
      </c>
      <c r="AI114" s="3">
        <v>0.03</v>
      </c>
      <c r="AJ114" s="3">
        <v>0</v>
      </c>
      <c r="AK114" s="3">
        <v>174</v>
      </c>
    </row>
    <row r="115" spans="1:37" ht="20.25" customHeight="1" x14ac:dyDescent="0.25">
      <c r="A115" s="15"/>
      <c r="B115" s="96"/>
      <c r="C115" s="96"/>
      <c r="D115" s="96"/>
      <c r="E115" s="96"/>
      <c r="F115" s="96"/>
      <c r="G115" s="96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97"/>
      <c r="T115" s="1">
        <v>943</v>
      </c>
      <c r="U115" s="100" t="s">
        <v>19</v>
      </c>
      <c r="V115" s="105"/>
      <c r="W115" s="105"/>
      <c r="X115" s="105"/>
      <c r="Y115" s="105">
        <v>2.68</v>
      </c>
      <c r="Z115" s="103">
        <v>200</v>
      </c>
      <c r="AA115" s="3">
        <v>0.2</v>
      </c>
      <c r="AB115" s="3">
        <v>0</v>
      </c>
      <c r="AC115" s="3">
        <v>14</v>
      </c>
      <c r="AD115" s="3">
        <v>6</v>
      </c>
      <c r="AE115" s="3">
        <v>0</v>
      </c>
      <c r="AF115" s="3">
        <v>0</v>
      </c>
      <c r="AG115" s="3">
        <v>0.4</v>
      </c>
      <c r="AH115" s="3">
        <v>0</v>
      </c>
      <c r="AI115" s="3">
        <v>0</v>
      </c>
      <c r="AJ115" s="3">
        <v>0</v>
      </c>
      <c r="AK115" s="3">
        <v>28</v>
      </c>
    </row>
    <row r="116" spans="1:37" ht="20.25" customHeight="1" x14ac:dyDescent="0.25">
      <c r="A116" s="15"/>
      <c r="B116" s="96"/>
      <c r="C116" s="96"/>
      <c r="D116" s="96"/>
      <c r="E116" s="96"/>
      <c r="F116" s="96"/>
      <c r="G116" s="96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97"/>
      <c r="T116" s="4"/>
      <c r="U116" s="2" t="s">
        <v>81</v>
      </c>
      <c r="V116" s="28">
        <v>25</v>
      </c>
      <c r="W116" s="74">
        <f t="shared" ref="W116" si="104">V116*3%</f>
        <v>0.75</v>
      </c>
      <c r="X116" s="74">
        <f t="shared" ref="X116" si="105">V116*10%</f>
        <v>2.5</v>
      </c>
      <c r="Y116" s="74">
        <f t="shared" ref="Y116" si="106">V116+W116+X116</f>
        <v>28.25</v>
      </c>
      <c r="Z116" s="6">
        <v>130</v>
      </c>
      <c r="AA116" s="3">
        <v>1.5</v>
      </c>
      <c r="AB116" s="3">
        <v>0.5</v>
      </c>
      <c r="AC116" s="3">
        <v>21</v>
      </c>
      <c r="AD116" s="6">
        <v>14.4</v>
      </c>
      <c r="AE116" s="6">
        <v>75.599999999999994</v>
      </c>
      <c r="AF116" s="6">
        <v>50.4</v>
      </c>
      <c r="AG116" s="6">
        <v>1</v>
      </c>
      <c r="AH116" s="6">
        <v>36</v>
      </c>
      <c r="AI116" s="6">
        <v>7.0000000000000007E-2</v>
      </c>
      <c r="AJ116" s="6">
        <v>18</v>
      </c>
      <c r="AK116" s="6">
        <v>172.8</v>
      </c>
    </row>
    <row r="117" spans="1:37" ht="30" customHeight="1" x14ac:dyDescent="0.25">
      <c r="A117" s="15"/>
      <c r="B117" s="96"/>
      <c r="C117" s="96"/>
      <c r="D117" s="96"/>
      <c r="E117" s="96"/>
      <c r="F117" s="96"/>
      <c r="G117" s="96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97"/>
      <c r="T117" s="94"/>
      <c r="U117" s="101" t="s">
        <v>20</v>
      </c>
      <c r="V117" s="105"/>
      <c r="W117" s="105"/>
      <c r="X117" s="105"/>
      <c r="Y117" s="105">
        <f>SUM(Y113:Y116)</f>
        <v>51.55</v>
      </c>
      <c r="Z117" s="104"/>
      <c r="AA117" s="9">
        <f t="shared" ref="AA117:AK117" si="107">SUM(AA113:AA115)</f>
        <v>8.8000000000000007</v>
      </c>
      <c r="AB117" s="9">
        <f t="shared" si="107"/>
        <v>8.57</v>
      </c>
      <c r="AC117" s="9">
        <f t="shared" si="107"/>
        <v>58.46</v>
      </c>
      <c r="AD117" s="9">
        <f t="shared" si="107"/>
        <v>139.6</v>
      </c>
      <c r="AE117" s="9">
        <f t="shared" si="107"/>
        <v>41.9</v>
      </c>
      <c r="AF117" s="9">
        <f t="shared" si="107"/>
        <v>158.4</v>
      </c>
      <c r="AG117" s="9">
        <f t="shared" si="107"/>
        <v>4.3600000000000003</v>
      </c>
      <c r="AH117" s="9">
        <f t="shared" si="107"/>
        <v>20</v>
      </c>
      <c r="AI117" s="9">
        <f t="shared" si="107"/>
        <v>0.32999999999999996</v>
      </c>
      <c r="AJ117" s="9">
        <f t="shared" si="107"/>
        <v>0.2</v>
      </c>
      <c r="AK117" s="95">
        <f t="shared" si="107"/>
        <v>284</v>
      </c>
    </row>
    <row r="118" spans="1:37" x14ac:dyDescent="0.25">
      <c r="A118" s="34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T118" s="8"/>
      <c r="U118" s="130" t="s">
        <v>21</v>
      </c>
      <c r="V118" s="131"/>
      <c r="W118" s="131"/>
      <c r="X118" s="131"/>
      <c r="Y118" s="131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</row>
    <row r="119" spans="1:37" ht="30" x14ac:dyDescent="0.25">
      <c r="A119" s="15"/>
      <c r="B119" s="47"/>
      <c r="C119" s="62"/>
      <c r="D119" s="71"/>
      <c r="E119" s="71"/>
      <c r="F119" s="71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T119" s="8">
        <v>70.709999999999994</v>
      </c>
      <c r="U119" s="2" t="s">
        <v>72</v>
      </c>
      <c r="V119" s="2">
        <v>20</v>
      </c>
      <c r="W119" s="74">
        <f t="shared" ref="W119:W126" si="108">V119*3%</f>
        <v>0.6</v>
      </c>
      <c r="X119" s="74">
        <f t="shared" ref="X119" si="109">V119*10%</f>
        <v>2</v>
      </c>
      <c r="Y119" s="74">
        <f t="shared" ref="Y119" si="110">V119+W119+X119</f>
        <v>22.6</v>
      </c>
      <c r="Z119" s="3">
        <v>60</v>
      </c>
      <c r="AA119" s="3">
        <v>4</v>
      </c>
      <c r="AB119" s="3">
        <v>0.4</v>
      </c>
      <c r="AC119" s="3">
        <v>6.7</v>
      </c>
      <c r="AD119" s="3">
        <v>20</v>
      </c>
      <c r="AE119" s="3">
        <v>60</v>
      </c>
      <c r="AF119" s="3">
        <v>180</v>
      </c>
      <c r="AG119" s="3">
        <v>0</v>
      </c>
      <c r="AH119" s="3">
        <v>0</v>
      </c>
      <c r="AI119" s="3">
        <v>0.02</v>
      </c>
      <c r="AJ119" s="3">
        <v>0</v>
      </c>
      <c r="AK119" s="3">
        <v>40.380000000000003</v>
      </c>
    </row>
    <row r="120" spans="1:37" x14ac:dyDescent="0.25">
      <c r="A120" s="15"/>
      <c r="B120" s="58"/>
      <c r="C120" s="62"/>
      <c r="D120" s="71"/>
      <c r="E120" s="71"/>
      <c r="F120" s="71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T120" s="8"/>
      <c r="U120" s="58" t="s">
        <v>85</v>
      </c>
      <c r="V120" s="62">
        <v>15</v>
      </c>
      <c r="W120" s="74">
        <f t="shared" si="108"/>
        <v>0.44999999999999996</v>
      </c>
      <c r="X120" s="74">
        <f t="shared" ref="X120:X125" si="111">V120*10%</f>
        <v>1.5</v>
      </c>
      <c r="Y120" s="74">
        <f t="shared" ref="Y120:Y124" si="112">V120+W120+X120</f>
        <v>16.95</v>
      </c>
      <c r="Z120" s="3">
        <v>80</v>
      </c>
      <c r="AA120" s="3">
        <v>7.9</v>
      </c>
      <c r="AB120" s="3">
        <v>9.4</v>
      </c>
      <c r="AC120" s="3">
        <v>55.5</v>
      </c>
      <c r="AD120" s="3"/>
      <c r="AE120" s="3"/>
      <c r="AF120" s="3"/>
      <c r="AG120" s="3"/>
      <c r="AH120" s="3"/>
      <c r="AI120" s="3"/>
      <c r="AJ120" s="3"/>
      <c r="AK120" s="3">
        <v>339</v>
      </c>
    </row>
    <row r="121" spans="1:37" ht="30" x14ac:dyDescent="0.25">
      <c r="A121" s="7"/>
      <c r="B121" s="48"/>
      <c r="C121" s="63"/>
      <c r="D121" s="72"/>
      <c r="E121" s="72"/>
      <c r="F121" s="72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T121" s="8">
        <v>436</v>
      </c>
      <c r="U121" s="19" t="s">
        <v>54</v>
      </c>
      <c r="V121" s="19">
        <v>74.75</v>
      </c>
      <c r="W121" s="74">
        <f t="shared" si="108"/>
        <v>2.2424999999999997</v>
      </c>
      <c r="X121" s="74">
        <f t="shared" si="111"/>
        <v>7.4750000000000005</v>
      </c>
      <c r="Y121" s="74">
        <f t="shared" si="112"/>
        <v>84.467500000000001</v>
      </c>
      <c r="Z121" s="18" t="s">
        <v>55</v>
      </c>
      <c r="AA121" s="18">
        <v>23.65</v>
      </c>
      <c r="AB121" s="18">
        <v>17.28</v>
      </c>
      <c r="AC121" s="18">
        <v>23</v>
      </c>
      <c r="AD121" s="18">
        <v>31.1</v>
      </c>
      <c r="AE121" s="18">
        <v>65.7</v>
      </c>
      <c r="AF121" s="18">
        <v>80</v>
      </c>
      <c r="AG121" s="18">
        <v>4.03</v>
      </c>
      <c r="AH121" s="18">
        <v>24</v>
      </c>
      <c r="AI121" s="18">
        <v>0.21</v>
      </c>
      <c r="AJ121" s="18">
        <v>8.9700000000000006</v>
      </c>
      <c r="AK121" s="18">
        <v>312</v>
      </c>
    </row>
    <row r="122" spans="1:37" ht="30" x14ac:dyDescent="0.25">
      <c r="A122" s="15"/>
      <c r="B122" s="47"/>
      <c r="C122" s="62"/>
      <c r="D122" s="71"/>
      <c r="E122" s="71"/>
      <c r="F122" s="71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T122" s="1">
        <v>943</v>
      </c>
      <c r="U122" s="2" t="s">
        <v>71</v>
      </c>
      <c r="V122" s="2">
        <v>3.42</v>
      </c>
      <c r="W122" s="74">
        <f t="shared" si="108"/>
        <v>0.1026</v>
      </c>
      <c r="X122" s="74">
        <f t="shared" si="111"/>
        <v>0.34200000000000003</v>
      </c>
      <c r="Y122" s="74">
        <f t="shared" si="112"/>
        <v>3.8645999999999998</v>
      </c>
      <c r="Z122" s="3">
        <v>200</v>
      </c>
      <c r="AA122" s="3">
        <v>0.2</v>
      </c>
      <c r="AB122" s="3">
        <v>0</v>
      </c>
      <c r="AC122" s="3">
        <v>14</v>
      </c>
      <c r="AD122" s="3">
        <v>6</v>
      </c>
      <c r="AE122" s="3">
        <v>0</v>
      </c>
      <c r="AF122" s="3">
        <v>0</v>
      </c>
      <c r="AG122" s="3">
        <v>0.4</v>
      </c>
      <c r="AH122" s="3">
        <v>0</v>
      </c>
      <c r="AI122" s="3">
        <v>0</v>
      </c>
      <c r="AJ122" s="3">
        <v>0</v>
      </c>
      <c r="AK122" s="3">
        <v>28</v>
      </c>
    </row>
    <row r="123" spans="1:37" x14ac:dyDescent="0.25">
      <c r="A123" s="15"/>
      <c r="B123" s="32"/>
      <c r="C123" s="32"/>
      <c r="D123" s="32"/>
      <c r="E123" s="32"/>
      <c r="F123" s="32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26"/>
      <c r="T123" s="38"/>
      <c r="U123" s="28" t="s">
        <v>26</v>
      </c>
      <c r="V123" s="28">
        <v>1.8</v>
      </c>
      <c r="W123" s="74">
        <f t="shared" si="108"/>
        <v>5.3999999999999999E-2</v>
      </c>
      <c r="X123" s="74">
        <f t="shared" si="111"/>
        <v>0.18000000000000002</v>
      </c>
      <c r="Y123" s="74">
        <f t="shared" si="112"/>
        <v>2.0340000000000003</v>
      </c>
      <c r="Z123" s="38">
        <v>20</v>
      </c>
      <c r="AA123" s="38">
        <v>3.2</v>
      </c>
      <c r="AB123" s="38">
        <v>1.36</v>
      </c>
      <c r="AC123" s="38">
        <v>14.26</v>
      </c>
      <c r="AD123" s="38">
        <v>125</v>
      </c>
      <c r="AE123" s="38">
        <v>36</v>
      </c>
      <c r="AF123" s="38">
        <v>129</v>
      </c>
      <c r="AG123" s="38">
        <v>3.6</v>
      </c>
      <c r="AH123" s="38">
        <v>0</v>
      </c>
      <c r="AI123" s="38">
        <v>0.3</v>
      </c>
      <c r="AJ123" s="38">
        <v>0.2</v>
      </c>
      <c r="AK123" s="38">
        <v>82</v>
      </c>
    </row>
    <row r="124" spans="1:37" ht="38.25" x14ac:dyDescent="0.25">
      <c r="A124" s="31"/>
      <c r="B124" s="32"/>
      <c r="C124" s="32"/>
      <c r="D124" s="32"/>
      <c r="E124" s="32"/>
      <c r="F124" s="32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26"/>
      <c r="T124" s="38"/>
      <c r="U124" s="28" t="s">
        <v>67</v>
      </c>
      <c r="V124" s="28">
        <v>1.8</v>
      </c>
      <c r="W124" s="74">
        <f t="shared" si="108"/>
        <v>5.3999999999999999E-2</v>
      </c>
      <c r="X124" s="74">
        <f t="shared" si="111"/>
        <v>0.18000000000000002</v>
      </c>
      <c r="Y124" s="74">
        <f t="shared" si="112"/>
        <v>2.0340000000000003</v>
      </c>
      <c r="Z124" s="38">
        <v>30</v>
      </c>
      <c r="AA124" s="38">
        <v>2.4</v>
      </c>
      <c r="AB124" s="38">
        <v>1.6</v>
      </c>
      <c r="AC124" s="38">
        <v>12.8</v>
      </c>
      <c r="AD124" s="38">
        <v>21.9</v>
      </c>
      <c r="AE124" s="38">
        <v>12</v>
      </c>
      <c r="AF124" s="38">
        <v>37.5</v>
      </c>
      <c r="AG124" s="38">
        <v>0.8</v>
      </c>
      <c r="AH124" s="38">
        <v>0</v>
      </c>
      <c r="AI124" s="38">
        <v>0.4</v>
      </c>
      <c r="AJ124" s="38">
        <v>0.4</v>
      </c>
      <c r="AK124" s="38">
        <v>78</v>
      </c>
    </row>
    <row r="125" spans="1:37" x14ac:dyDescent="0.25">
      <c r="A125" s="31"/>
      <c r="B125" s="48"/>
      <c r="C125" s="63"/>
      <c r="D125" s="72"/>
      <c r="E125" s="72"/>
      <c r="F125" s="72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T125" s="9"/>
      <c r="U125" s="19"/>
      <c r="V125" s="19"/>
      <c r="W125" s="74">
        <f t="shared" si="108"/>
        <v>0</v>
      </c>
      <c r="X125" s="74">
        <f t="shared" si="111"/>
        <v>0</v>
      </c>
      <c r="Y125" s="74">
        <f>SUM(Y119:Y124)</f>
        <v>131.95009999999999</v>
      </c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s="22" customFormat="1" x14ac:dyDescent="0.25">
      <c r="A126" s="34"/>
      <c r="B126" s="115"/>
      <c r="C126" s="115"/>
      <c r="D126" s="115"/>
      <c r="E126" s="115"/>
      <c r="F126" s="115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T126" s="117"/>
      <c r="U126" s="118" t="s">
        <v>20</v>
      </c>
      <c r="V126" s="118">
        <f>SUM(V119:V125)</f>
        <v>116.77</v>
      </c>
      <c r="W126" s="109">
        <f t="shared" si="108"/>
        <v>3.5030999999999999</v>
      </c>
      <c r="X126" s="109">
        <f t="shared" ref="X126" si="113">V126*10%</f>
        <v>11.677</v>
      </c>
      <c r="Y126" s="109">
        <f>Y117+Y125</f>
        <v>183.50009999999997</v>
      </c>
      <c r="Z126" s="117"/>
      <c r="AA126" s="117">
        <f t="shared" ref="AA126:AK126" si="114">SUM(AA121:AA125)</f>
        <v>29.449999999999996</v>
      </c>
      <c r="AB126" s="117">
        <f t="shared" si="114"/>
        <v>20.240000000000002</v>
      </c>
      <c r="AC126" s="117">
        <f t="shared" si="114"/>
        <v>64.06</v>
      </c>
      <c r="AD126" s="117">
        <f t="shared" si="114"/>
        <v>184</v>
      </c>
      <c r="AE126" s="117">
        <f t="shared" si="114"/>
        <v>113.7</v>
      </c>
      <c r="AF126" s="117">
        <f t="shared" si="114"/>
        <v>246.5</v>
      </c>
      <c r="AG126" s="117">
        <f t="shared" si="114"/>
        <v>8.8300000000000018</v>
      </c>
      <c r="AH126" s="117">
        <f t="shared" si="114"/>
        <v>24</v>
      </c>
      <c r="AI126" s="117">
        <f t="shared" si="114"/>
        <v>0.91</v>
      </c>
      <c r="AJ126" s="117">
        <f t="shared" si="114"/>
        <v>9.57</v>
      </c>
      <c r="AK126" s="117">
        <f t="shared" si="114"/>
        <v>500</v>
      </c>
    </row>
    <row r="127" spans="1:37" ht="16.5" x14ac:dyDescent="0.25">
      <c r="A127" s="34"/>
      <c r="B127" s="21"/>
      <c r="C127" s="21"/>
      <c r="D127" s="21"/>
      <c r="E127" s="21"/>
      <c r="F127" s="21"/>
      <c r="G127" s="21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T127" s="132"/>
      <c r="U127" s="132"/>
      <c r="V127" s="132"/>
      <c r="W127" s="132"/>
      <c r="X127" s="132"/>
      <c r="Y127" s="132"/>
      <c r="Z127" s="132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:37" ht="16.5" x14ac:dyDescent="0.25">
      <c r="B128" s="21"/>
      <c r="C128" s="21"/>
      <c r="D128" s="21"/>
      <c r="E128" s="21"/>
      <c r="F128" s="21"/>
      <c r="G128" s="21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T128" s="21"/>
      <c r="U128" s="21"/>
      <c r="V128" s="21"/>
      <c r="W128" s="79"/>
      <c r="X128" s="79"/>
      <c r="Y128" s="79"/>
      <c r="Z128" s="21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</row>
    <row r="129" spans="1:37" ht="24" customHeight="1" x14ac:dyDescent="0.3">
      <c r="A129" s="51"/>
    </row>
    <row r="130" spans="1:37" ht="15.75" customHeight="1" x14ac:dyDescent="0.25">
      <c r="A130" s="7"/>
      <c r="B130" s="161"/>
      <c r="C130" s="161"/>
      <c r="D130" s="161"/>
      <c r="E130" s="161"/>
      <c r="F130" s="161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</row>
    <row r="131" spans="1:37" ht="15.75" customHeight="1" x14ac:dyDescent="0.25">
      <c r="A131" s="7"/>
      <c r="B131" s="163"/>
      <c r="C131" s="163"/>
      <c r="D131" s="163"/>
      <c r="E131" s="163"/>
      <c r="F131" s="163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</row>
    <row r="132" spans="1:37" ht="15.75" customHeight="1" x14ac:dyDescent="0.25">
      <c r="A132" s="7"/>
      <c r="B132" s="163"/>
      <c r="C132" s="163"/>
      <c r="D132" s="163"/>
      <c r="E132" s="163"/>
      <c r="F132" s="163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</row>
  </sheetData>
  <mergeCells count="119">
    <mergeCell ref="B130:AK130"/>
    <mergeCell ref="B131:AK131"/>
    <mergeCell ref="B132:AK132"/>
    <mergeCell ref="U3:U4"/>
    <mergeCell ref="Z3:Z4"/>
    <mergeCell ref="AA3:AC3"/>
    <mergeCell ref="AD3:AG3"/>
    <mergeCell ref="AH3:AJ3"/>
    <mergeCell ref="AK3:AK4"/>
    <mergeCell ref="B27:R27"/>
    <mergeCell ref="U27:AK27"/>
    <mergeCell ref="B34:R34"/>
    <mergeCell ref="U34:AK34"/>
    <mergeCell ref="U47:U48"/>
    <mergeCell ref="Z47:Z48"/>
    <mergeCell ref="AA47:AC47"/>
    <mergeCell ref="AD47:AG47"/>
    <mergeCell ref="AH47:AJ47"/>
    <mergeCell ref="AK47:AK48"/>
    <mergeCell ref="AH25:AJ25"/>
    <mergeCell ref="AK25:AK26"/>
    <mergeCell ref="R25:R26"/>
    <mergeCell ref="T25:T26"/>
    <mergeCell ref="U25:U26"/>
    <mergeCell ref="Z25:Z26"/>
    <mergeCell ref="AA25:AC25"/>
    <mergeCell ref="AD25:AG25"/>
    <mergeCell ref="A47:A48"/>
    <mergeCell ref="B47:B48"/>
    <mergeCell ref="G47:G48"/>
    <mergeCell ref="H47:J47"/>
    <mergeCell ref="K47:N47"/>
    <mergeCell ref="O47:Q47"/>
    <mergeCell ref="R47:R48"/>
    <mergeCell ref="T47:T48"/>
    <mergeCell ref="A46:R46"/>
    <mergeCell ref="A2:R2"/>
    <mergeCell ref="T2:AK2"/>
    <mergeCell ref="A3:A4"/>
    <mergeCell ref="B3:B4"/>
    <mergeCell ref="G3:G4"/>
    <mergeCell ref="H3:J3"/>
    <mergeCell ref="K3:N3"/>
    <mergeCell ref="O3:Q3"/>
    <mergeCell ref="R3:R4"/>
    <mergeCell ref="T3:T4"/>
    <mergeCell ref="T46:AK46"/>
    <mergeCell ref="A25:A26"/>
    <mergeCell ref="B25:B26"/>
    <mergeCell ref="G25:G26"/>
    <mergeCell ref="H25:J25"/>
    <mergeCell ref="K25:N25"/>
    <mergeCell ref="O25:Q25"/>
    <mergeCell ref="B5:R5"/>
    <mergeCell ref="U5:AK5"/>
    <mergeCell ref="B12:R12"/>
    <mergeCell ref="U12:AK12"/>
    <mergeCell ref="A24:R24"/>
    <mergeCell ref="T24:AK24"/>
    <mergeCell ref="B49:R49"/>
    <mergeCell ref="A67:A68"/>
    <mergeCell ref="U49:AK49"/>
    <mergeCell ref="B54:R54"/>
    <mergeCell ref="U54:AK54"/>
    <mergeCell ref="T65:AK65"/>
    <mergeCell ref="AH66:AJ66"/>
    <mergeCell ref="AK66:AK67"/>
    <mergeCell ref="B68:R68"/>
    <mergeCell ref="U68:AK68"/>
    <mergeCell ref="B65:R65"/>
    <mergeCell ref="R66:R67"/>
    <mergeCell ref="T66:T67"/>
    <mergeCell ref="U66:U67"/>
    <mergeCell ref="Z66:Z67"/>
    <mergeCell ref="AA66:AC66"/>
    <mergeCell ref="AD66:AG66"/>
    <mergeCell ref="O110:Q110"/>
    <mergeCell ref="R110:R111"/>
    <mergeCell ref="T110:T111"/>
    <mergeCell ref="U110:U111"/>
    <mergeCell ref="Z110:Z111"/>
    <mergeCell ref="AA110:AC110"/>
    <mergeCell ref="A65:A66"/>
    <mergeCell ref="B66:B67"/>
    <mergeCell ref="G66:G67"/>
    <mergeCell ref="H66:J66"/>
    <mergeCell ref="K66:N66"/>
    <mergeCell ref="O66:Q66"/>
    <mergeCell ref="B75:R75"/>
    <mergeCell ref="U75:AK75"/>
    <mergeCell ref="B90:R90"/>
    <mergeCell ref="U90:AK90"/>
    <mergeCell ref="B97:R97"/>
    <mergeCell ref="U97:AK97"/>
    <mergeCell ref="AH110:AJ110"/>
    <mergeCell ref="U109:AK109"/>
    <mergeCell ref="U118:AK118"/>
    <mergeCell ref="T127:Z127"/>
    <mergeCell ref="AD110:AG110"/>
    <mergeCell ref="U112:AK112"/>
    <mergeCell ref="B118:R118"/>
    <mergeCell ref="AK110:AK111"/>
    <mergeCell ref="U88:U89"/>
    <mergeCell ref="Z88:Z89"/>
    <mergeCell ref="AA88:AC88"/>
    <mergeCell ref="AD88:AG88"/>
    <mergeCell ref="AH88:AJ88"/>
    <mergeCell ref="AK88:AK89"/>
    <mergeCell ref="B88:B89"/>
    <mergeCell ref="G88:G89"/>
    <mergeCell ref="H88:J88"/>
    <mergeCell ref="K88:N88"/>
    <mergeCell ref="O88:Q88"/>
    <mergeCell ref="R88:R89"/>
    <mergeCell ref="T88:T89"/>
    <mergeCell ref="B110:B111"/>
    <mergeCell ref="G110:G111"/>
    <mergeCell ref="H110:J110"/>
    <mergeCell ref="K110:N110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2023-09-12T03:58:28Z</dcterms:modified>
</cp:coreProperties>
</file>